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Excel\Исполнение бюджета\Исполнение 2018 года\1 полугодие 2018 года\"/>
    </mc:Choice>
  </mc:AlternateContent>
  <bookViews>
    <workbookView xWindow="0" yWindow="0" windowWidth="19170" windowHeight="10920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Доходы!$3:$3</definedName>
    <definedName name="_xlnm.Print_Titles" localSheetId="2">Источники!$1:$4</definedName>
    <definedName name="_xlnm.Print_Titles" localSheetId="1">Расходы!$1:$3</definedName>
  </definedNames>
  <calcPr calcId="152511"/>
</workbook>
</file>

<file path=xl/calcChain.xml><?xml version="1.0" encoding="utf-8"?>
<calcChain xmlns="http://schemas.openxmlformats.org/spreadsheetml/2006/main">
  <c r="E44" i="3" l="1"/>
  <c r="F44" i="3"/>
  <c r="F42" i="3"/>
  <c r="F40" i="3"/>
  <c r="F38" i="3"/>
  <c r="E33" i="3"/>
  <c r="F33" i="3"/>
  <c r="E30" i="3"/>
  <c r="F30" i="3"/>
  <c r="D30" i="3"/>
  <c r="E24" i="3"/>
  <c r="F24" i="3"/>
  <c r="E22" i="3"/>
  <c r="F22" i="3"/>
  <c r="E17" i="3"/>
  <c r="F17" i="3"/>
  <c r="E14" i="3"/>
  <c r="E6" i="3"/>
  <c r="E4" i="3" s="1"/>
  <c r="F6" i="3"/>
  <c r="E23" i="2"/>
  <c r="E22" i="2" s="1"/>
  <c r="E4" i="2" s="1"/>
  <c r="F23" i="2"/>
  <c r="F22" i="2"/>
  <c r="D22" i="2"/>
  <c r="D23" i="2"/>
  <c r="E6" i="2"/>
  <c r="D6" i="2"/>
  <c r="E11" i="2"/>
  <c r="F11" i="2"/>
  <c r="F6" i="2" s="1"/>
  <c r="D11" i="2"/>
  <c r="E9" i="2"/>
  <c r="F9" i="2"/>
  <c r="D9" i="2"/>
  <c r="E7" i="2"/>
  <c r="F7" i="2"/>
  <c r="D7" i="2"/>
  <c r="H44" i="3"/>
  <c r="H42" i="3"/>
  <c r="H40" i="3"/>
  <c r="H38" i="3"/>
  <c r="H33" i="3"/>
  <c r="H30" i="3"/>
  <c r="H24" i="3"/>
  <c r="H22" i="3"/>
  <c r="H17" i="3"/>
  <c r="H14" i="3"/>
  <c r="H6" i="3"/>
  <c r="H22" i="2"/>
  <c r="H23" i="2"/>
  <c r="H4" i="2"/>
  <c r="H6" i="2"/>
  <c r="H11" i="2"/>
  <c r="H9" i="2"/>
  <c r="H7" i="2"/>
  <c r="I21" i="2"/>
  <c r="H4" i="3" l="1"/>
  <c r="F4" i="2"/>
  <c r="D4" i="2"/>
  <c r="H5" i="4" l="1"/>
  <c r="H12" i="4"/>
  <c r="F5" i="4"/>
  <c r="F12" i="4"/>
  <c r="I12" i="4" l="1"/>
  <c r="I13" i="4"/>
  <c r="I5" i="4"/>
  <c r="G7" i="4"/>
  <c r="G9" i="4"/>
  <c r="G12" i="4"/>
  <c r="G13" i="4"/>
  <c r="G5" i="4"/>
  <c r="I10" i="3"/>
  <c r="I12" i="3"/>
  <c r="I18" i="3"/>
  <c r="I19" i="3"/>
  <c r="I21" i="3"/>
  <c r="I28" i="3"/>
  <c r="I42" i="3"/>
  <c r="I43" i="3"/>
  <c r="G21" i="3"/>
  <c r="D7" i="4" l="1"/>
  <c r="D9" i="4"/>
  <c r="D12" i="4"/>
  <c r="D13" i="4"/>
  <c r="D5" i="4"/>
  <c r="D7" i="3" l="1"/>
  <c r="D10" i="3"/>
  <c r="G10" i="3" s="1"/>
  <c r="I11" i="3"/>
  <c r="D12" i="3"/>
  <c r="G12" i="3" s="1"/>
  <c r="D16" i="3"/>
  <c r="D14" i="3" s="1"/>
  <c r="F16" i="3"/>
  <c r="F14" i="3" s="1"/>
  <c r="F4" i="3" s="1"/>
  <c r="D19" i="3"/>
  <c r="D17" i="3" s="1"/>
  <c r="G19" i="3"/>
  <c r="D23" i="3"/>
  <c r="D22" i="3" s="1"/>
  <c r="D28" i="3"/>
  <c r="D24" i="3" s="1"/>
  <c r="G28" i="3"/>
  <c r="D34" i="3"/>
  <c r="D33" i="3" s="1"/>
  <c r="D35" i="3"/>
  <c r="D36" i="3"/>
  <c r="D37" i="3"/>
  <c r="D39" i="3"/>
  <c r="D38" i="3" s="1"/>
  <c r="D41" i="3"/>
  <c r="D40" i="3" s="1"/>
  <c r="D43" i="3"/>
  <c r="D42" i="3" s="1"/>
  <c r="G42" i="3" s="1"/>
  <c r="G43" i="3"/>
  <c r="D45" i="3"/>
  <c r="D46" i="3"/>
  <c r="D48" i="3"/>
  <c r="D44" i="3" l="1"/>
  <c r="D6" i="3"/>
  <c r="D4" i="3" s="1"/>
  <c r="G4" i="3" s="1"/>
  <c r="G48" i="3"/>
  <c r="I48" i="3"/>
  <c r="G46" i="3"/>
  <c r="I46" i="3"/>
  <c r="G45" i="3"/>
  <c r="I45" i="3"/>
  <c r="G44" i="3"/>
  <c r="I44" i="3"/>
  <c r="G41" i="3"/>
  <c r="I41" i="3"/>
  <c r="G40" i="3"/>
  <c r="I40" i="3"/>
  <c r="G39" i="3"/>
  <c r="I39" i="3"/>
  <c r="G38" i="3"/>
  <c r="I38" i="3"/>
  <c r="G37" i="3"/>
  <c r="I37" i="3"/>
  <c r="G36" i="3"/>
  <c r="I36" i="3"/>
  <c r="G35" i="3"/>
  <c r="I35" i="3"/>
  <c r="G34" i="3"/>
  <c r="I34" i="3"/>
  <c r="G33" i="3"/>
  <c r="I33" i="3"/>
  <c r="G32" i="3"/>
  <c r="I32" i="3"/>
  <c r="G31" i="3"/>
  <c r="I31" i="3"/>
  <c r="G30" i="3"/>
  <c r="I30" i="3"/>
  <c r="G29" i="3"/>
  <c r="I29" i="3"/>
  <c r="G27" i="3"/>
  <c r="I27" i="3"/>
  <c r="G26" i="3"/>
  <c r="I26" i="3"/>
  <c r="G25" i="3"/>
  <c r="I25" i="3"/>
  <c r="G24" i="3"/>
  <c r="I24" i="3"/>
  <c r="G23" i="3"/>
  <c r="I23" i="3"/>
  <c r="G22" i="3"/>
  <c r="I22" i="3"/>
  <c r="G20" i="3"/>
  <c r="I20" i="3"/>
  <c r="G17" i="3"/>
  <c r="I17" i="3"/>
  <c r="G16" i="3"/>
  <c r="I16" i="3"/>
  <c r="G15" i="3"/>
  <c r="I15" i="3"/>
  <c r="G14" i="3"/>
  <c r="I14" i="3"/>
  <c r="G13" i="3"/>
  <c r="I13" i="3"/>
  <c r="G9" i="3"/>
  <c r="I9" i="3"/>
  <c r="G8" i="3"/>
  <c r="I8" i="3"/>
  <c r="G7" i="3"/>
  <c r="I7" i="3"/>
  <c r="G6" i="3"/>
  <c r="I6" i="3"/>
  <c r="I4" i="3"/>
  <c r="G11" i="3"/>
  <c r="F29" i="2"/>
  <c r="D10" i="2"/>
  <c r="D12" i="2"/>
  <c r="D14" i="2"/>
  <c r="D15" i="2"/>
  <c r="D16" i="2"/>
  <c r="D17" i="2"/>
  <c r="D18" i="2"/>
  <c r="D19" i="2"/>
  <c r="D20" i="2"/>
  <c r="D24" i="2"/>
  <c r="D26" i="2"/>
  <c r="D29" i="2"/>
  <c r="I24" i="2" l="1"/>
  <c r="G24" i="2"/>
  <c r="I15" i="2"/>
  <c r="G15" i="2"/>
  <c r="G7" i="2"/>
  <c r="I7" i="2"/>
  <c r="I23" i="2"/>
  <c r="G23" i="2"/>
  <c r="I10" i="2"/>
  <c r="G10" i="2"/>
  <c r="I29" i="2"/>
  <c r="G29" i="2"/>
  <c r="I25" i="2"/>
  <c r="G25" i="2"/>
  <c r="I20" i="2"/>
  <c r="G20" i="2"/>
  <c r="I16" i="2"/>
  <c r="G16" i="2"/>
  <c r="I12" i="2"/>
  <c r="G12" i="2"/>
  <c r="I8" i="2"/>
  <c r="G8" i="2"/>
  <c r="I28" i="2"/>
  <c r="G28" i="2"/>
  <c r="I19" i="2"/>
  <c r="G19" i="2"/>
  <c r="I11" i="2"/>
  <c r="G11" i="2"/>
  <c r="I27" i="2"/>
  <c r="G27" i="2"/>
  <c r="I18" i="2"/>
  <c r="G18" i="2"/>
  <c r="I14" i="2"/>
  <c r="G14" i="2"/>
  <c r="I6" i="2"/>
  <c r="G6" i="2"/>
  <c r="I4" i="2"/>
  <c r="G4" i="2"/>
  <c r="I26" i="2"/>
  <c r="G26" i="2"/>
  <c r="G22" i="2"/>
  <c r="I22" i="2"/>
  <c r="I17" i="2"/>
  <c r="G17" i="2"/>
  <c r="G13" i="2"/>
  <c r="I13" i="2"/>
  <c r="I9" i="2"/>
  <c r="G9" i="2"/>
</calcChain>
</file>

<file path=xl/sharedStrings.xml><?xml version="1.0" encoding="utf-8"?>
<sst xmlns="http://schemas.openxmlformats.org/spreadsheetml/2006/main" count="198" uniqueCount="164">
  <si>
    <t>Наименование 
показателя</t>
  </si>
  <si>
    <t>Код дохода по бюджетной классификации</t>
  </si>
  <si>
    <t>Доходы бюджета - ИТОГО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</si>
  <si>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</si>
  <si>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</si>
  <si>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</si>
  <si>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</si>
  <si>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</si>
  <si>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</si>
  <si>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</si>
  <si>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</si>
  <si>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</si>
  <si>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</si>
  <si>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</si>
  <si>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</si>
  <si>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ГОСУДАРСТВЕННАЯ ПОШЛИНА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</si>
  <si>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</si>
  <si>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ПЛАТЕЖИ ПРИ ПОЛЬЗОВАНИИ ПРИРОДНЫМИ РЕСУРСАМИ</t>
  </si>
  <si>
    <t xml:space="preserve">  ДОХОДЫ ОТ ОКАЗАНИЯ ПЛАТНЫХ УСЛУГ (РАБОТ) И КОМПЕНСАЦИИ ЗАТРАТ ГОСУДАРСТВА</t>
  </si>
  <si>
    <t xml:space="preserve">  ДОХОДЫ ОТ ПРОДАЖИ МАТЕРИАЛЬНЫХ И НЕМАТЕРИАЛЬНЫХ АКТИВОВ</t>
  </si>
  <si>
    <t xml:space="preserve">  ШТРАФЫ, САНКЦИИ, ВОЗМЕЩЕНИЕ УЩЕРБА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</si>
  <si>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</si>
  <si>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</si>
  <si>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</si>
  <si>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</si>
  <si>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</si>
  <si>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</si>
  <si>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ПРОЧИЕ БЕЗВОЗМЕЗДНЫЕ ПОСТУПЛЕНИЯ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</si>
  <si>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</si>
  <si>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""</t>
  </si>
  <si>
    <t>Расходы бюджета - ИТОГО</t>
  </si>
  <si>
    <t xml:space="preserve">  ОБЩЕГОСУДАРСТВЕННЫЕ ВОПРОСЫ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</si>
  <si>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</si>
  <si>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</si>
  <si>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</si>
  <si>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Судебная система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</si>
  <si>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</si>
  <si>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 Резервные фонды</t>
  </si>
  <si>
    <t xml:space="preserve">  Другие общегосударственные вопросы</t>
  </si>
  <si>
    <t xml:space="preserve">  НАЦИОНАЛЬНАЯ БЕЗОПАСНОСТЬ И ПРАВООХРАНИТЕЛЬНАЯ ДЕЯТЕЛЬНОСТЬ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</si>
  <si>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</si>
  <si>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 Другие вопросы в области национальной безопасности и правоохранительной деятельности</t>
  </si>
  <si>
    <t xml:space="preserve">  НАЦИОНАЛЬНАЯ ЭКОНОМИКА</t>
  </si>
  <si>
    <t xml:space="preserve">  Сельское хозяйство и рыболовство</t>
  </si>
  <si>
    <t xml:space="preserve">  Дорожное хозяйство (дорожные фонды)</t>
  </si>
  <si>
    <t xml:space="preserve">  Другие вопросы в области национальной экономики</t>
  </si>
  <si>
    <t xml:space="preserve">  ЖИЛИЩНО-КОММУНАЛЬНОЕ ХОЗЯЙСТВО</t>
  </si>
  <si>
    <t xml:space="preserve">  Жилищное хозяйство</t>
  </si>
  <si>
    <t xml:space="preserve">  ОБРАЗОВАНИЕ</t>
  </si>
  <si>
    <t xml:space="preserve">  Дошкольное образование</t>
  </si>
  <si>
    <t xml:space="preserve">  Общее образование</t>
  </si>
  <si>
    <t xml:space="preserve">  Начальное профессиональное образование</t>
  </si>
  <si>
    <t xml:space="preserve">  Молодежная политика и оздоровление детей</t>
  </si>
  <si>
    <t xml:space="preserve">  Другие вопросы в области образования</t>
  </si>
  <si>
    <t xml:space="preserve">  КУЛЬТУРА, КИНЕМАТОГРАФИЯ</t>
  </si>
  <si>
    <t xml:space="preserve">  Культура</t>
  </si>
  <si>
    <t xml:space="preserve">  Другие вопросы в области культуры, кинематографии</t>
  </si>
  <si>
    <t xml:space="preserve">  СОЦИАЛЬНАЯ ПОЛИТИКА</t>
  </si>
  <si>
    <t xml:space="preserve">  Пенсионное обеспечение</t>
  </si>
  <si>
    <t xml:space="preserve">  Социальное обеспечение населения</t>
  </si>
  <si>
    <t xml:space="preserve">  Охрана семьи и детства</t>
  </si>
  <si>
    <t xml:space="preserve">  Другие вопросы в области социальной политики</t>
  </si>
  <si>
    <t xml:space="preserve">  ФИЗИЧЕСКАЯ КУЛЬТУРА И СПОРТ</t>
  </si>
  <si>
    <t xml:space="preserve">  Другие вопросы в области физической культуры и спорта</t>
  </si>
  <si>
    <t xml:space="preserve">  СРЕДСТВА МАССОВОЙ ИНФОРМАЦИИ</t>
  </si>
  <si>
    <t xml:space="preserve">  Периодическая печать и издательства</t>
  </si>
  <si>
    <t xml:space="preserve">  ОБСЛУЖИВАНИЕ ГОСУДАРСТВЕННОГО И МУНИЦИПАЛЬНОГО ДОЛГА</t>
  </si>
  <si>
    <t xml:space="preserve">  Обслуживание государственного внутреннего и муниципального долга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</si>
  <si>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</si>
  <si>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</si>
  <si>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 xml:space="preserve">  Прочие межбюджетные трансферты общего характера</t>
  </si>
  <si>
    <t>Результат исполнения бюджета (дефицит / профицит)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</si>
  <si>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</si>
  <si>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</si>
  <si>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</si>
  <si>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</si>
  <si>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Бюджетные кредиты от других бюджетов бюджетной системы Российской Федерации</t>
  </si>
  <si>
    <t xml:space="preserve">источники внешнего финансирования </t>
  </si>
  <si>
    <t>изменение остатков средств</t>
  </si>
  <si>
    <t xml:space="preserve">  Изменение остатков средств на счетах по учету средств бюджетов</t>
  </si>
  <si>
    <t>план</t>
  </si>
  <si>
    <t>исполн.</t>
  </si>
  <si>
    <t>план 2018 г.</t>
  </si>
  <si>
    <t>исполнение на 01.04.2018 г.</t>
  </si>
  <si>
    <t>% исполнения</t>
  </si>
  <si>
    <t>Темп роста 2018 г. к 2017 г.</t>
  </si>
  <si>
    <t xml:space="preserve"> 1000000000 0000 000</t>
  </si>
  <si>
    <t xml:space="preserve"> 1010000000 0000 000</t>
  </si>
  <si>
    <t xml:space="preserve"> 1010200001 0000 110</t>
  </si>
  <si>
    <t xml:space="preserve"> 1030000000 0000 000</t>
  </si>
  <si>
    <t xml:space="preserve"> 1030200001 0000 110</t>
  </si>
  <si>
    <t xml:space="preserve"> 1050000000 0000 000</t>
  </si>
  <si>
    <t xml:space="preserve">  1050200002 0000 110</t>
  </si>
  <si>
    <t xml:space="preserve">  1050300001 0000 110</t>
  </si>
  <si>
    <t xml:space="preserve"> 1050400002 0000 110</t>
  </si>
  <si>
    <t xml:space="preserve"> 1080000000 0000 000</t>
  </si>
  <si>
    <t xml:space="preserve"> 1110000000 0000 000</t>
  </si>
  <si>
    <t xml:space="preserve"> 1120000000 0000 000</t>
  </si>
  <si>
    <t xml:space="preserve">  1130000000 0000 000</t>
  </si>
  <si>
    <t xml:space="preserve"> 1140000000 0000 000</t>
  </si>
  <si>
    <t xml:space="preserve"> 1160000000 0000 000</t>
  </si>
  <si>
    <t xml:space="preserve">  2000000000 0000 000</t>
  </si>
  <si>
    <t xml:space="preserve"> 2020000000 0000 000</t>
  </si>
  <si>
    <t xml:space="preserve">  2021000000 0000 151</t>
  </si>
  <si>
    <t xml:space="preserve">  2022000000 0000 151</t>
  </si>
  <si>
    <t xml:space="preserve"> 2023000000 0000 151</t>
  </si>
  <si>
    <t xml:space="preserve">  2024000000 0000 151</t>
  </si>
  <si>
    <t xml:space="preserve">  2070000000 0000 000</t>
  </si>
  <si>
    <t xml:space="preserve"> 2190000000 0000 000</t>
  </si>
  <si>
    <t>исп</t>
  </si>
  <si>
    <t>0100</t>
  </si>
  <si>
    <t>0102</t>
  </si>
  <si>
    <t>0103</t>
  </si>
  <si>
    <t>0104</t>
  </si>
  <si>
    <t>0105</t>
  </si>
  <si>
    <t>0106</t>
  </si>
  <si>
    <t>0111</t>
  </si>
  <si>
    <t>0113</t>
  </si>
  <si>
    <t>0300</t>
  </si>
  <si>
    <t>0309</t>
  </si>
  <si>
    <t>0314</t>
  </si>
  <si>
    <t>0400</t>
  </si>
  <si>
    <t>0405</t>
  </si>
  <si>
    <t>0409</t>
  </si>
  <si>
    <t>0412</t>
  </si>
  <si>
    <t>0500</t>
  </si>
  <si>
    <t>0501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</si>
  <si>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</si>
  <si>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</si>
  <si>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</si>
  <si>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</si>
  <si>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</si>
  <si>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</si>
  <si>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</si>
  <si>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</si>
  <si>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</si>
  <si>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</si>
  <si>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</si>
  <si>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</si>
  <si>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</si>
  <si>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</si>
  <si>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</si>
  <si>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</si>
  <si>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</si>
  <si>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</si>
  <si>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</si>
  <si>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</si>
  <si>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</si>
  <si>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</si>
  <si>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</si>
  <si>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Код расхода по БК</t>
  </si>
  <si>
    <t>Код источника по БК</t>
  </si>
  <si>
    <t>Топливно-энергетический комплекс</t>
  </si>
  <si>
    <t>0402</t>
  </si>
  <si>
    <t xml:space="preserve"> 0103000000 0000 000</t>
  </si>
  <si>
    <t xml:space="preserve"> 0105000000 0000 000</t>
  </si>
  <si>
    <t>(тыс. рублей)</t>
  </si>
  <si>
    <t xml:space="preserve">                                                           </t>
  </si>
  <si>
    <t xml:space="preserve">                                                               1. Доходы бюджета Воскресенского МР на 01.07.2018 г.</t>
  </si>
  <si>
    <t>исполнение на 01.07.2018 г.</t>
  </si>
  <si>
    <t>исполнение на 01.07.2017 г.</t>
  </si>
  <si>
    <t xml:space="preserve"> 2. Расходы бюджета Воскресенского МР на 01.07.2018 г.</t>
  </si>
  <si>
    <t xml:space="preserve">                                           3. Источники финансирования дефицита бюджета Воскресенского МР на 01.07.2018 г.</t>
  </si>
  <si>
    <t xml:space="preserve">  ПРОЧИЕ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</si>
</sst>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20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5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0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49" fontId="6" fillId="0" borderId="1">
      <alignment horizontal="right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1">
      <alignment horizontal="left" wrapText="1" indent="2"/>
    </xf>
    <xf numFmtId="49" fontId="6" fillId="0" borderId="33">
      <alignment horizontal="center"/>
    </xf>
    <xf numFmtId="49" fontId="6" fillId="0" borderId="30">
      <alignment horizontal="center"/>
    </xf>
    <xf numFmtId="0" fontId="6" fillId="0" borderId="11">
      <alignment horizontal="left" wrapText="1" indent="2"/>
    </xf>
    <xf numFmtId="0" fontId="6" fillId="0" borderId="12"/>
    <xf numFmtId="0" fontId="6" fillId="0" borderId="34"/>
    <xf numFmtId="0" fontId="1" fillId="0" borderId="35">
      <alignment horizontal="left" wrapText="1"/>
    </xf>
    <xf numFmtId="0" fontId="6" fillId="0" borderId="36">
      <alignment horizontal="center" wrapText="1"/>
    </xf>
    <xf numFmtId="49" fontId="6" fillId="0" borderId="37">
      <alignment horizontal="center" wrapText="1"/>
    </xf>
    <xf numFmtId="4" fontId="6" fillId="0" borderId="19">
      <alignment horizontal="right"/>
    </xf>
    <xf numFmtId="4" fontId="6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3">
      <alignment horizontal="center" wrapText="1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9">
      <alignment horizontal="left" wrapText="1" indent="2"/>
    </xf>
    <xf numFmtId="49" fontId="6" fillId="0" borderId="33">
      <alignment horizontal="center" shrinkToFit="1"/>
    </xf>
    <xf numFmtId="49" fontId="6" fillId="0" borderId="30">
      <alignment horizontal="center" shrinkToFit="1"/>
    </xf>
    <xf numFmtId="0" fontId="6" fillId="0" borderId="32">
      <alignment horizontal="left" wrapText="1" indent="2"/>
    </xf>
    <xf numFmtId="0" fontId="1" fillId="0" borderId="40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6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9" fillId="0" borderId="8"/>
    <xf numFmtId="49" fontId="10" fillId="0" borderId="42">
      <alignment horizontal="left" vertical="center" wrapText="1"/>
    </xf>
    <xf numFmtId="49" fontId="1" fillId="0" borderId="27">
      <alignment horizontal="center" vertical="center" wrapText="1"/>
    </xf>
    <xf numFmtId="49" fontId="6" fillId="0" borderId="43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39">
      <alignment horizontal="left" vertical="center" wrapText="1" indent="3"/>
    </xf>
    <xf numFmtId="49" fontId="6" fillId="0" borderId="33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1">
      <alignment horizontal="left" vertical="center" wrapText="1"/>
    </xf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49" fontId="10" fillId="0" borderId="41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2">
      <alignment horizontal="left" vertical="center" wrapText="1"/>
    </xf>
    <xf numFmtId="0" fontId="6" fillId="0" borderId="23">
      <alignment horizontal="center" vertical="center"/>
    </xf>
    <xf numFmtId="0" fontId="6" fillId="0" borderId="33">
      <alignment horizontal="center" vertical="center"/>
    </xf>
    <xf numFmtId="0" fontId="6" fillId="0" borderId="27">
      <alignment horizontal="center" vertical="center"/>
    </xf>
    <xf numFmtId="0" fontId="6" fillId="0" borderId="44">
      <alignment horizontal="left" vertical="center" wrapText="1"/>
    </xf>
    <xf numFmtId="0" fontId="1" fillId="0" borderId="27">
      <alignment horizontal="center" vertical="center"/>
    </xf>
    <xf numFmtId="0" fontId="6" fillId="0" borderId="45">
      <alignment horizontal="center" vertical="center"/>
    </xf>
    <xf numFmtId="49" fontId="1" fillId="0" borderId="18">
      <alignment horizontal="center" vertical="center"/>
    </xf>
    <xf numFmtId="49" fontId="6" fillId="0" borderId="42">
      <alignment horizontal="left" vertical="center" wrapText="1"/>
    </xf>
    <xf numFmtId="49" fontId="6" fillId="0" borderId="23">
      <alignment horizontal="center" vertical="center"/>
    </xf>
    <xf numFmtId="49" fontId="6" fillId="0" borderId="33">
      <alignment horizontal="center" vertical="center"/>
    </xf>
    <xf numFmtId="49" fontId="6" fillId="0" borderId="27">
      <alignment horizontal="center" vertical="center"/>
    </xf>
    <xf numFmtId="49" fontId="6" fillId="0" borderId="44">
      <alignment horizontal="left" vertical="center" wrapText="1"/>
    </xf>
    <xf numFmtId="49" fontId="6" fillId="0" borderId="45">
      <alignment horizontal="center" vertical="center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6" fillId="0" borderId="1">
      <alignment horizontal="center"/>
    </xf>
    <xf numFmtId="49" fontId="6" fillId="0" borderId="2"/>
    <xf numFmtId="0" fontId="11" fillId="0" borderId="2">
      <alignment wrapText="1"/>
    </xf>
    <xf numFmtId="0" fontId="11" fillId="0" borderId="16">
      <alignment wrapText="1"/>
    </xf>
    <xf numFmtId="0" fontId="11" fillId="0" borderId="13">
      <alignment wrapText="1"/>
    </xf>
    <xf numFmtId="0" fontId="6" fillId="0" borderId="13"/>
    <xf numFmtId="0" fontId="12" fillId="0" borderId="0"/>
    <xf numFmtId="0" fontId="12" fillId="0" borderId="0"/>
    <xf numFmtId="0" fontId="12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2"/>
    <xf numFmtId="0" fontId="4" fillId="3" borderId="13"/>
    <xf numFmtId="0" fontId="4" fillId="3" borderId="47"/>
    <xf numFmtId="0" fontId="4" fillId="3" borderId="48"/>
    <xf numFmtId="0" fontId="4" fillId="3" borderId="49"/>
    <xf numFmtId="0" fontId="4" fillId="3" borderId="50"/>
    <xf numFmtId="0" fontId="4" fillId="3" borderId="15"/>
    <xf numFmtId="0" fontId="4" fillId="3" borderId="28"/>
  </cellStyleXfs>
  <cellXfs count="130">
    <xf numFmtId="0" fontId="0" fillId="0" borderId="0" xfId="0"/>
    <xf numFmtId="0" fontId="0" fillId="0" borderId="0" xfId="0" applyProtection="1">
      <protection locked="0"/>
    </xf>
    <xf numFmtId="0" fontId="4" fillId="0" borderId="1" xfId="6" applyNumberFormat="1" applyProtection="1"/>
    <xf numFmtId="0" fontId="6" fillId="0" borderId="1" xfId="19" applyNumberFormat="1" applyProtection="1"/>
    <xf numFmtId="0" fontId="6" fillId="2" borderId="15" xfId="56" applyNumberFormat="1" applyProtection="1"/>
    <xf numFmtId="0" fontId="6" fillId="2" borderId="1" xfId="58" applyNumberFormat="1" applyProtection="1"/>
    <xf numFmtId="0" fontId="4" fillId="0" borderId="15" xfId="86" applyNumberFormat="1" applyProtection="1"/>
    <xf numFmtId="0" fontId="4" fillId="0" borderId="13" xfId="87" applyNumberFormat="1" applyProtection="1"/>
    <xf numFmtId="0" fontId="6" fillId="0" borderId="1" xfId="55" applyNumberFormat="1" applyBorder="1" applyProtection="1"/>
    <xf numFmtId="0" fontId="6" fillId="2" borderId="1" xfId="56" applyNumberFormat="1" applyBorder="1" applyProtection="1"/>
    <xf numFmtId="0" fontId="4" fillId="0" borderId="1" xfId="86" applyNumberFormat="1" applyBorder="1" applyProtection="1"/>
    <xf numFmtId="0" fontId="13" fillId="0" borderId="1" xfId="59" applyNumberFormat="1" applyFont="1" applyProtection="1">
      <alignment horizontal="left" wrapText="1"/>
    </xf>
    <xf numFmtId="49" fontId="13" fillId="0" borderId="1" xfId="61" applyNumberFormat="1" applyFont="1" applyProtection="1">
      <alignment horizontal="center"/>
    </xf>
    <xf numFmtId="0" fontId="15" fillId="0" borderId="1" xfId="6" applyNumberFormat="1" applyFont="1" applyProtection="1"/>
    <xf numFmtId="0" fontId="14" fillId="0" borderId="0" xfId="0" applyFont="1" applyProtection="1">
      <protection locked="0"/>
    </xf>
    <xf numFmtId="165" fontId="14" fillId="7" borderId="51" xfId="0" applyNumberFormat="1" applyFont="1" applyFill="1" applyBorder="1" applyProtection="1">
      <protection locked="0"/>
    </xf>
    <xf numFmtId="165" fontId="14" fillId="0" borderId="51" xfId="0" applyNumberFormat="1" applyFont="1" applyBorder="1" applyProtection="1">
      <protection locked="0"/>
    </xf>
    <xf numFmtId="165" fontId="14" fillId="5" borderId="51" xfId="0" applyNumberFormat="1" applyFont="1" applyFill="1" applyBorder="1" applyProtection="1">
      <protection locked="0"/>
    </xf>
    <xf numFmtId="4" fontId="0" fillId="0" borderId="0" xfId="0" applyNumberFormat="1" applyProtection="1">
      <protection locked="0"/>
    </xf>
    <xf numFmtId="49" fontId="13" fillId="0" borderId="1" xfId="60" applyNumberFormat="1" applyFont="1" applyProtection="1">
      <alignment horizontal="center" wrapText="1"/>
    </xf>
    <xf numFmtId="49" fontId="15" fillId="0" borderId="16" xfId="36" applyNumberFormat="1" applyFont="1" applyProtection="1">
      <alignment horizontal="center" vertical="center" wrapText="1"/>
    </xf>
    <xf numFmtId="49" fontId="15" fillId="0" borderId="16" xfId="37" applyFont="1" applyProtection="1">
      <alignment horizontal="center" vertical="center" wrapText="1"/>
      <protection locked="0"/>
    </xf>
    <xf numFmtId="49" fontId="15" fillId="0" borderId="52" xfId="37" applyFont="1" applyBorder="1" applyProtection="1">
      <alignment horizontal="center" vertical="center" wrapText="1"/>
      <protection locked="0"/>
    </xf>
    <xf numFmtId="49" fontId="16" fillId="0" borderId="51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51" xfId="0" applyNumberFormat="1" applyFont="1" applyBorder="1" applyAlignment="1" applyProtection="1">
      <alignment horizontal="center" vertical="center" wrapText="1"/>
      <protection locked="0"/>
    </xf>
    <xf numFmtId="0" fontId="17" fillId="0" borderId="1" xfId="1" applyNumberFormat="1" applyFont="1" applyProtection="1"/>
    <xf numFmtId="0" fontId="18" fillId="0" borderId="1" xfId="12" applyNumberFormat="1" applyFont="1" applyProtection="1">
      <alignment horizontal="left"/>
    </xf>
    <xf numFmtId="49" fontId="18" fillId="0" borderId="1" xfId="23" applyNumberFormat="1" applyFont="1" applyProtection="1"/>
    <xf numFmtId="0" fontId="18" fillId="0" borderId="1" xfId="6" applyNumberFormat="1" applyFont="1" applyProtection="1"/>
    <xf numFmtId="0" fontId="12" fillId="0" borderId="0" xfId="0" applyFont="1" applyProtection="1">
      <protection locked="0"/>
    </xf>
    <xf numFmtId="0" fontId="19" fillId="6" borderId="54" xfId="40" applyNumberFormat="1" applyFont="1" applyFill="1" applyBorder="1" applyProtection="1">
      <alignment horizontal="left" wrapText="1"/>
    </xf>
    <xf numFmtId="49" fontId="19" fillId="6" borderId="51" xfId="42" applyNumberFormat="1" applyFont="1" applyFill="1" applyBorder="1" applyProtection="1">
      <alignment horizontal="center"/>
    </xf>
    <xf numFmtId="4" fontId="19" fillId="6" borderId="51" xfId="43" applyNumberFormat="1" applyFont="1" applyFill="1" applyBorder="1" applyProtection="1">
      <alignment horizontal="right"/>
    </xf>
    <xf numFmtId="165" fontId="19" fillId="6" borderId="51" xfId="43" applyNumberFormat="1" applyFont="1" applyFill="1" applyBorder="1" applyProtection="1">
      <alignment horizontal="right"/>
    </xf>
    <xf numFmtId="165" fontId="14" fillId="6" borderId="51" xfId="0" applyNumberFormat="1" applyFont="1" applyFill="1" applyBorder="1" applyProtection="1">
      <protection locked="0"/>
    </xf>
    <xf numFmtId="165" fontId="14" fillId="4" borderId="51" xfId="0" applyNumberFormat="1" applyFont="1" applyFill="1" applyBorder="1" applyProtection="1">
      <protection locked="0"/>
    </xf>
    <xf numFmtId="0" fontId="19" fillId="0" borderId="28" xfId="46" applyNumberFormat="1" applyFont="1" applyBorder="1" applyProtection="1">
      <alignment horizontal="left" wrapText="1" indent="1"/>
    </xf>
    <xf numFmtId="49" fontId="19" fillId="0" borderId="51" xfId="48" applyNumberFormat="1" applyFont="1" applyBorder="1" applyProtection="1">
      <alignment horizontal="center"/>
    </xf>
    <xf numFmtId="165" fontId="19" fillId="0" borderId="51" xfId="43" applyNumberFormat="1" applyFont="1" applyBorder="1" applyProtection="1">
      <alignment horizontal="right"/>
    </xf>
    <xf numFmtId="49" fontId="19" fillId="0" borderId="13" xfId="48" applyNumberFormat="1" applyFont="1" applyBorder="1" applyProtection="1">
      <alignment horizontal="center"/>
    </xf>
    <xf numFmtId="165" fontId="14" fillId="0" borderId="51" xfId="0" applyNumberFormat="1" applyFont="1" applyFill="1" applyBorder="1" applyProtection="1">
      <protection locked="0"/>
    </xf>
    <xf numFmtId="0" fontId="19" fillId="7" borderId="52" xfId="51" applyNumberFormat="1" applyFont="1" applyFill="1" applyBorder="1" applyProtection="1">
      <alignment horizontal="left" wrapText="1" indent="2"/>
    </xf>
    <xf numFmtId="49" fontId="19" fillId="7" borderId="51" xfId="53" applyNumberFormat="1" applyFont="1" applyFill="1" applyBorder="1" applyProtection="1">
      <alignment horizontal="center"/>
    </xf>
    <xf numFmtId="4" fontId="19" fillId="7" borderId="51" xfId="43" applyNumberFormat="1" applyFont="1" applyFill="1" applyBorder="1" applyProtection="1">
      <alignment horizontal="right"/>
    </xf>
    <xf numFmtId="165" fontId="19" fillId="7" borderId="51" xfId="43" applyNumberFormat="1" applyFont="1" applyFill="1" applyBorder="1" applyProtection="1">
      <alignment horizontal="right"/>
    </xf>
    <xf numFmtId="0" fontId="19" fillId="5" borderId="52" xfId="51" applyNumberFormat="1" applyFont="1" applyFill="1" applyBorder="1" applyProtection="1">
      <alignment horizontal="left" wrapText="1" indent="2"/>
    </xf>
    <xf numFmtId="49" fontId="19" fillId="5" borderId="51" xfId="53" applyNumberFormat="1" applyFont="1" applyFill="1" applyBorder="1" applyProtection="1">
      <alignment horizontal="center"/>
    </xf>
    <xf numFmtId="4" fontId="19" fillId="5" borderId="51" xfId="43" applyNumberFormat="1" applyFont="1" applyFill="1" applyBorder="1" applyProtection="1">
      <alignment horizontal="right"/>
    </xf>
    <xf numFmtId="165" fontId="19" fillId="5" borderId="51" xfId="43" applyNumberFormat="1" applyFont="1" applyFill="1" applyBorder="1" applyProtection="1">
      <alignment horizontal="right"/>
    </xf>
    <xf numFmtId="4" fontId="19" fillId="5" borderId="12" xfId="43" applyNumberFormat="1" applyFont="1" applyFill="1" applyBorder="1" applyProtection="1">
      <alignment horizontal="right"/>
    </xf>
    <xf numFmtId="0" fontId="19" fillId="0" borderId="52" xfId="51" applyNumberFormat="1" applyFont="1" applyBorder="1" applyProtection="1">
      <alignment horizontal="left" wrapText="1" indent="2"/>
    </xf>
    <xf numFmtId="49" fontId="19" fillId="0" borderId="51" xfId="53" applyNumberFormat="1" applyFont="1" applyBorder="1" applyProtection="1">
      <alignment horizontal="center"/>
    </xf>
    <xf numFmtId="4" fontId="19" fillId="0" borderId="51" xfId="43" applyNumberFormat="1" applyFont="1" applyBorder="1" applyProtection="1">
      <alignment horizontal="right"/>
    </xf>
    <xf numFmtId="4" fontId="19" fillId="0" borderId="12" xfId="43" applyNumberFormat="1" applyFont="1" applyBorder="1" applyProtection="1">
      <alignment horizontal="right"/>
    </xf>
    <xf numFmtId="0" fontId="19" fillId="0" borderId="52" xfId="51" applyNumberFormat="1" applyFont="1" applyFill="1" applyBorder="1" applyProtection="1">
      <alignment horizontal="left" wrapText="1" indent="2"/>
    </xf>
    <xf numFmtId="49" fontId="19" fillId="0" borderId="51" xfId="53" applyNumberFormat="1" applyFont="1" applyFill="1" applyBorder="1" applyProtection="1">
      <alignment horizontal="center"/>
    </xf>
    <xf numFmtId="4" fontId="19" fillId="0" borderId="51" xfId="43" applyNumberFormat="1" applyFont="1" applyFill="1" applyBorder="1" applyProtection="1">
      <alignment horizontal="right"/>
    </xf>
    <xf numFmtId="165" fontId="19" fillId="0" borderId="51" xfId="43" applyNumberFormat="1" applyFont="1" applyFill="1" applyBorder="1" applyProtection="1">
      <alignment horizontal="right"/>
    </xf>
    <xf numFmtId="4" fontId="19" fillId="0" borderId="12" xfId="43" applyNumberFormat="1" applyFont="1" applyFill="1" applyBorder="1" applyProtection="1">
      <alignment horizontal="right"/>
    </xf>
    <xf numFmtId="49" fontId="15" fillId="0" borderId="24" xfId="36" applyNumberFormat="1" applyFont="1" applyBorder="1" applyProtection="1">
      <alignment horizontal="center" vertical="center" wrapText="1"/>
    </xf>
    <xf numFmtId="49" fontId="15" fillId="0" borderId="24" xfId="37" applyFont="1" applyBorder="1" applyProtection="1">
      <alignment horizontal="center" vertical="center" wrapText="1"/>
      <protection locked="0"/>
    </xf>
    <xf numFmtId="49" fontId="15" fillId="0" borderId="53" xfId="37" applyFont="1" applyBorder="1" applyProtection="1">
      <alignment horizontal="center" vertical="center" wrapText="1"/>
      <protection locked="0"/>
    </xf>
    <xf numFmtId="0" fontId="19" fillId="0" borderId="1" xfId="6" applyNumberFormat="1" applyFont="1" applyProtection="1"/>
    <xf numFmtId="49" fontId="19" fillId="0" borderId="1" xfId="23" applyNumberFormat="1" applyFont="1" applyProtection="1"/>
    <xf numFmtId="49" fontId="19" fillId="0" borderId="2" xfId="64" applyNumberFormat="1" applyFont="1" applyProtection="1"/>
    <xf numFmtId="0" fontId="19" fillId="0" borderId="2" xfId="66" applyNumberFormat="1" applyFont="1" applyProtection="1"/>
    <xf numFmtId="0" fontId="19" fillId="7" borderId="50" xfId="67" applyNumberFormat="1" applyFont="1" applyFill="1" applyBorder="1" applyProtection="1">
      <alignment horizontal="left" wrapText="1"/>
    </xf>
    <xf numFmtId="49" fontId="19" fillId="7" borderId="51" xfId="68" applyNumberFormat="1" applyFont="1" applyFill="1" applyBorder="1" applyProtection="1">
      <alignment horizontal="center" wrapText="1"/>
    </xf>
    <xf numFmtId="4" fontId="19" fillId="7" borderId="51" xfId="69" applyNumberFormat="1" applyFont="1" applyFill="1" applyBorder="1" applyProtection="1">
      <alignment horizontal="right"/>
    </xf>
    <xf numFmtId="165" fontId="19" fillId="7" borderId="51" xfId="69" applyNumberFormat="1" applyFont="1" applyFill="1" applyBorder="1" applyProtection="1">
      <alignment horizontal="right"/>
    </xf>
    <xf numFmtId="165" fontId="19" fillId="0" borderId="51" xfId="69" applyNumberFormat="1" applyFont="1" applyBorder="1" applyProtection="1">
      <alignment horizontal="right"/>
    </xf>
    <xf numFmtId="0" fontId="19" fillId="5" borderId="55" xfId="74" applyNumberFormat="1" applyFont="1" applyFill="1" applyBorder="1" applyProtection="1">
      <alignment horizontal="left" wrapText="1" indent="2"/>
    </xf>
    <xf numFmtId="49" fontId="19" fillId="5" borderId="51" xfId="76" applyNumberFormat="1" applyFont="1" applyFill="1" applyBorder="1" applyProtection="1">
      <alignment horizontal="center"/>
    </xf>
    <xf numFmtId="4" fontId="19" fillId="5" borderId="51" xfId="69" applyNumberFormat="1" applyFont="1" applyFill="1" applyBorder="1" applyProtection="1">
      <alignment horizontal="right"/>
    </xf>
    <xf numFmtId="165" fontId="19" fillId="5" borderId="51" xfId="69" applyNumberFormat="1" applyFont="1" applyFill="1" applyBorder="1" applyProtection="1">
      <alignment horizontal="right"/>
    </xf>
    <xf numFmtId="0" fontId="19" fillId="0" borderId="55" xfId="74" applyNumberFormat="1" applyFont="1" applyBorder="1" applyProtection="1">
      <alignment horizontal="left" wrapText="1" indent="2"/>
    </xf>
    <xf numFmtId="49" fontId="19" fillId="0" borderId="51" xfId="76" applyNumberFormat="1" applyFont="1" applyBorder="1" applyProtection="1">
      <alignment horizontal="center"/>
    </xf>
    <xf numFmtId="4" fontId="19" fillId="0" borderId="51" xfId="69" applyNumberFormat="1" applyFont="1" applyBorder="1" applyProtection="1">
      <alignment horizontal="right"/>
    </xf>
    <xf numFmtId="0" fontId="19" fillId="0" borderId="12" xfId="78" applyNumberFormat="1" applyFont="1" applyProtection="1"/>
    <xf numFmtId="0" fontId="19" fillId="0" borderId="51" xfId="79" applyNumberFormat="1" applyFont="1" applyBorder="1" applyProtection="1"/>
    <xf numFmtId="0" fontId="17" fillId="0" borderId="12" xfId="80" applyNumberFormat="1" applyFont="1" applyBorder="1" applyProtection="1">
      <alignment horizontal="left" wrapText="1"/>
    </xf>
    <xf numFmtId="49" fontId="19" fillId="0" borderId="51" xfId="82" applyNumberFormat="1" applyFont="1" applyBorder="1" applyProtection="1">
      <alignment horizontal="center" wrapText="1"/>
    </xf>
    <xf numFmtId="4" fontId="19" fillId="0" borderId="51" xfId="83" applyNumberFormat="1" applyFont="1" applyBorder="1" applyProtection="1">
      <alignment horizontal="right"/>
    </xf>
    <xf numFmtId="0" fontId="19" fillId="0" borderId="55" xfId="74" applyNumberFormat="1" applyFont="1" applyFill="1" applyBorder="1" applyProtection="1">
      <alignment horizontal="left" wrapText="1" indent="2"/>
    </xf>
    <xf numFmtId="49" fontId="19" fillId="0" borderId="51" xfId="76" applyNumberFormat="1" applyFont="1" applyFill="1" applyBorder="1" applyProtection="1">
      <alignment horizontal="center"/>
    </xf>
    <xf numFmtId="4" fontId="19" fillId="0" borderId="51" xfId="69" applyNumberFormat="1" applyFont="1" applyFill="1" applyBorder="1" applyProtection="1">
      <alignment horizontal="right"/>
    </xf>
    <xf numFmtId="165" fontId="19" fillId="0" borderId="51" xfId="69" applyNumberFormat="1" applyFont="1" applyFill="1" applyBorder="1" applyProtection="1">
      <alignment horizontal="right"/>
    </xf>
    <xf numFmtId="0" fontId="17" fillId="0" borderId="1" xfId="89" applyNumberFormat="1" applyFont="1" applyAlignment="1" applyProtection="1"/>
    <xf numFmtId="0" fontId="17" fillId="0" borderId="1" xfId="89" applyFont="1" applyAlignment="1" applyProtection="1">
      <protection locked="0"/>
    </xf>
    <xf numFmtId="0" fontId="17" fillId="0" borderId="2" xfId="90" applyNumberFormat="1" applyFont="1" applyProtection="1"/>
    <xf numFmtId="0" fontId="19" fillId="0" borderId="2" xfId="65" applyNumberFormat="1" applyFont="1" applyProtection="1"/>
    <xf numFmtId="165" fontId="19" fillId="0" borderId="16" xfId="43" applyNumberFormat="1" applyFont="1" applyProtection="1">
      <alignment horizontal="right"/>
    </xf>
    <xf numFmtId="165" fontId="19" fillId="0" borderId="51" xfId="16" applyNumberFormat="1" applyFont="1" applyBorder="1" applyProtection="1"/>
    <xf numFmtId="0" fontId="19" fillId="0" borderId="22" xfId="92" applyNumberFormat="1" applyFont="1" applyProtection="1">
      <alignment horizontal="left" wrapText="1"/>
    </xf>
    <xf numFmtId="49" fontId="19" fillId="0" borderId="24" xfId="48" applyNumberFormat="1" applyFont="1" applyProtection="1">
      <alignment horizontal="center"/>
    </xf>
    <xf numFmtId="165" fontId="19" fillId="0" borderId="24" xfId="43" applyNumberFormat="1" applyFont="1" applyBorder="1" applyProtection="1">
      <alignment horizontal="right"/>
    </xf>
    <xf numFmtId="0" fontId="19" fillId="0" borderId="53" xfId="94" applyNumberFormat="1" applyFont="1" applyBorder="1" applyProtection="1"/>
    <xf numFmtId="165" fontId="19" fillId="0" borderId="56" xfId="16" applyNumberFormat="1" applyFont="1" applyBorder="1" applyProtection="1"/>
    <xf numFmtId="165" fontId="14" fillId="0" borderId="56" xfId="0" applyNumberFormat="1" applyFont="1" applyBorder="1" applyProtection="1">
      <protection locked="0"/>
    </xf>
    <xf numFmtId="0" fontId="19" fillId="0" borderId="29" xfId="96" applyNumberFormat="1" applyFont="1" applyProtection="1">
      <alignment horizontal="left" wrapText="1" indent="1"/>
    </xf>
    <xf numFmtId="49" fontId="19" fillId="0" borderId="30" xfId="76" applyNumberFormat="1" applyFont="1" applyProtection="1">
      <alignment horizontal="center"/>
    </xf>
    <xf numFmtId="4" fontId="19" fillId="0" borderId="30" xfId="69" applyNumberFormat="1" applyFont="1" applyProtection="1">
      <alignment horizontal="right"/>
    </xf>
    <xf numFmtId="165" fontId="19" fillId="0" borderId="30" xfId="43" applyNumberFormat="1" applyFont="1" applyBorder="1" applyProtection="1">
      <alignment horizontal="right"/>
    </xf>
    <xf numFmtId="4" fontId="19" fillId="0" borderId="55" xfId="69" applyNumberFormat="1" applyFont="1" applyBorder="1" applyProtection="1">
      <alignment horizontal="right"/>
    </xf>
    <xf numFmtId="165" fontId="19" fillId="0" borderId="57" xfId="16" applyNumberFormat="1" applyFont="1" applyBorder="1" applyProtection="1"/>
    <xf numFmtId="165" fontId="14" fillId="0" borderId="57" xfId="0" applyNumberFormat="1" applyFont="1" applyBorder="1" applyProtection="1">
      <protection locked="0"/>
    </xf>
    <xf numFmtId="0" fontId="19" fillId="0" borderId="22" xfId="99" applyNumberFormat="1" applyFont="1" applyProtection="1">
      <alignment horizontal="left" wrapText="1" indent="2"/>
    </xf>
    <xf numFmtId="49" fontId="19" fillId="0" borderId="53" xfId="48" applyNumberFormat="1" applyFont="1" applyBorder="1" applyProtection="1">
      <alignment horizontal="center"/>
    </xf>
    <xf numFmtId="0" fontId="19" fillId="0" borderId="39" xfId="101" applyNumberFormat="1" applyFont="1" applyProtection="1">
      <alignment horizontal="left" wrapText="1" indent="2"/>
    </xf>
    <xf numFmtId="49" fontId="19" fillId="0" borderId="30" xfId="103" applyNumberFormat="1" applyFont="1" applyProtection="1">
      <alignment horizontal="center" shrinkToFit="1"/>
    </xf>
    <xf numFmtId="0" fontId="19" fillId="7" borderId="29" xfId="67" applyNumberFormat="1" applyFont="1" applyFill="1" applyProtection="1">
      <alignment horizontal="left" wrapText="1"/>
    </xf>
    <xf numFmtId="49" fontId="19" fillId="7" borderId="19" xfId="42" applyNumberFormat="1" applyFont="1" applyFill="1" applyProtection="1">
      <alignment horizontal="center"/>
    </xf>
    <xf numFmtId="4" fontId="19" fillId="7" borderId="16" xfId="43" applyNumberFormat="1" applyFont="1" applyFill="1" applyProtection="1">
      <alignment horizontal="right"/>
    </xf>
    <xf numFmtId="165" fontId="19" fillId="7" borderId="16" xfId="43" applyNumberFormat="1" applyFont="1" applyFill="1" applyProtection="1">
      <alignment horizontal="right"/>
    </xf>
    <xf numFmtId="4" fontId="19" fillId="7" borderId="52" xfId="43" applyNumberFormat="1" applyFont="1" applyFill="1" applyBorder="1" applyProtection="1">
      <alignment horizontal="right"/>
    </xf>
    <xf numFmtId="165" fontId="19" fillId="7" borderId="51" xfId="16" applyNumberFormat="1" applyFont="1" applyFill="1" applyBorder="1" applyProtection="1"/>
    <xf numFmtId="0" fontId="19" fillId="5" borderId="29" xfId="96" applyNumberFormat="1" applyFont="1" applyFill="1" applyProtection="1">
      <alignment horizontal="left" wrapText="1" indent="1"/>
    </xf>
    <xf numFmtId="49" fontId="19" fillId="5" borderId="30" xfId="76" applyNumberFormat="1" applyFont="1" applyFill="1" applyProtection="1">
      <alignment horizontal="center"/>
    </xf>
    <xf numFmtId="4" fontId="19" fillId="5" borderId="30" xfId="69" applyNumberFormat="1" applyFont="1" applyFill="1" applyProtection="1">
      <alignment horizontal="right"/>
    </xf>
    <xf numFmtId="165" fontId="19" fillId="5" borderId="30" xfId="43" applyNumberFormat="1" applyFont="1" applyFill="1" applyBorder="1" applyProtection="1">
      <alignment horizontal="right"/>
    </xf>
    <xf numFmtId="4" fontId="19" fillId="5" borderId="55" xfId="69" applyNumberFormat="1" applyFont="1" applyFill="1" applyBorder="1" applyProtection="1">
      <alignment horizontal="right"/>
    </xf>
    <xf numFmtId="165" fontId="19" fillId="5" borderId="57" xfId="16" applyNumberFormat="1" applyFont="1" applyFill="1" applyBorder="1" applyProtection="1"/>
    <xf numFmtId="165" fontId="14" fillId="5" borderId="57" xfId="0" applyNumberFormat="1" applyFont="1" applyFill="1" applyBorder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7" fillId="0" borderId="1" xfId="59" applyNumberFormat="1" applyFont="1" applyAlignment="1" applyProtection="1">
      <alignment horizontal="center" wrapText="1"/>
    </xf>
    <xf numFmtId="0" fontId="19" fillId="5" borderId="20" xfId="51" applyNumberFormat="1" applyFont="1" applyFill="1" applyProtection="1">
      <alignment horizontal="left" wrapText="1" indent="2"/>
    </xf>
    <xf numFmtId="49" fontId="19" fillId="5" borderId="16" xfId="53" applyNumberFormat="1" applyFont="1" applyFill="1" applyProtection="1">
      <alignment horizontal="center"/>
    </xf>
    <xf numFmtId="4" fontId="19" fillId="5" borderId="16" xfId="43" applyNumberFormat="1" applyFont="1" applyFill="1" applyProtection="1">
      <alignment horizontal="right"/>
    </xf>
    <xf numFmtId="165" fontId="19" fillId="5" borderId="16" xfId="43" applyNumberFormat="1" applyFont="1" applyFill="1" applyProtection="1">
      <alignment horizontal="right"/>
    </xf>
    <xf numFmtId="4" fontId="19" fillId="5" borderId="52" xfId="43" applyNumberFormat="1" applyFont="1" applyFill="1" applyBorder="1" applyProtection="1">
      <alignment horizontal="right"/>
    </xf>
  </cellXfs>
  <cellStyles count="190">
    <cellStyle name="br" xfId="177"/>
    <cellStyle name="col" xfId="176"/>
    <cellStyle name="style0" xfId="178"/>
    <cellStyle name="td" xfId="179"/>
    <cellStyle name="tr" xfId="175"/>
    <cellStyle name="xl100" xfId="61"/>
    <cellStyle name="xl101" xfId="68"/>
    <cellStyle name="xl102" xfId="82"/>
    <cellStyle name="xl103" xfId="76"/>
    <cellStyle name="xl104" xfId="64"/>
    <cellStyle name="xl105" xfId="69"/>
    <cellStyle name="xl106" xfId="83"/>
    <cellStyle name="xl107" xfId="62"/>
    <cellStyle name="xl108" xfId="70"/>
    <cellStyle name="xl109" xfId="73"/>
    <cellStyle name="xl110" xfId="84"/>
    <cellStyle name="xl111" xfId="71"/>
    <cellStyle name="xl112" xfId="85"/>
    <cellStyle name="xl113" xfId="77"/>
    <cellStyle name="xl114" xfId="87"/>
    <cellStyle name="xl115" xfId="65"/>
    <cellStyle name="xl116" xfId="66"/>
    <cellStyle name="xl117" xfId="89"/>
    <cellStyle name="xl118" xfId="90"/>
    <cellStyle name="xl119" xfId="92"/>
    <cellStyle name="xl120" xfId="96"/>
    <cellStyle name="xl121" xfId="99"/>
    <cellStyle name="xl122" xfId="189"/>
    <cellStyle name="xl123" xfId="101"/>
    <cellStyle name="xl124" xfId="88"/>
    <cellStyle name="xl125" xfId="91"/>
    <cellStyle name="xl126" xfId="97"/>
    <cellStyle name="xl127" xfId="102"/>
    <cellStyle name="xl128" xfId="103"/>
    <cellStyle name="xl129" xfId="93"/>
    <cellStyle name="xl130" xfId="98"/>
    <cellStyle name="xl131" xfId="100"/>
    <cellStyle name="xl132" xfId="104"/>
    <cellStyle name="xl133" xfId="94"/>
    <cellStyle name="xl134" xfId="95"/>
    <cellStyle name="xl135" xfId="105"/>
    <cellStyle name="xl136" xfId="130"/>
    <cellStyle name="xl137" xfId="134"/>
    <cellStyle name="xl138" xfId="138"/>
    <cellStyle name="xl139" xfId="144"/>
    <cellStyle name="xl140" xfId="145"/>
    <cellStyle name="xl141" xfId="146"/>
    <cellStyle name="xl142" xfId="148"/>
    <cellStyle name="xl143" xfId="171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31"/>
    <cellStyle name="xl155" xfId="135"/>
    <cellStyle name="xl156" xfId="139"/>
    <cellStyle name="xl157" xfId="147"/>
    <cellStyle name="xl158" xfId="150"/>
    <cellStyle name="xl159" xfId="154"/>
    <cellStyle name="xl160" xfId="158"/>
    <cellStyle name="xl161" xfId="162"/>
    <cellStyle name="xl162" xfId="112"/>
    <cellStyle name="xl163" xfId="115"/>
    <cellStyle name="xl164" xfId="117"/>
    <cellStyle name="xl165" xfId="122"/>
    <cellStyle name="xl166" xfId="124"/>
    <cellStyle name="xl167" xfId="127"/>
    <cellStyle name="xl168" xfId="132"/>
    <cellStyle name="xl169" xfId="136"/>
    <cellStyle name="xl170" xfId="140"/>
    <cellStyle name="xl171" xfId="142"/>
    <cellStyle name="xl172" xfId="149"/>
    <cellStyle name="xl173" xfId="151"/>
    <cellStyle name="xl174" xfId="152"/>
    <cellStyle name="xl175" xfId="153"/>
    <cellStyle name="xl176" xfId="155"/>
    <cellStyle name="xl177" xfId="156"/>
    <cellStyle name="xl178" xfId="157"/>
    <cellStyle name="xl179" xfId="159"/>
    <cellStyle name="xl180" xfId="160"/>
    <cellStyle name="xl181" xfId="161"/>
    <cellStyle name="xl182" xfId="163"/>
    <cellStyle name="xl183" xfId="164"/>
    <cellStyle name="xl184" xfId="167"/>
    <cellStyle name="xl185" xfId="169"/>
    <cellStyle name="xl186" xfId="170"/>
    <cellStyle name="xl187" xfId="107"/>
    <cellStyle name="xl188" xfId="109"/>
    <cellStyle name="xl189" xfId="118"/>
    <cellStyle name="xl190" xfId="128"/>
    <cellStyle name="xl191" xfId="133"/>
    <cellStyle name="xl192" xfId="137"/>
    <cellStyle name="xl193" xfId="141"/>
    <cellStyle name="xl194" xfId="174"/>
    <cellStyle name="xl195" xfId="110"/>
    <cellStyle name="xl196" xfId="165"/>
    <cellStyle name="xl197" xfId="168"/>
    <cellStyle name="xl198" xfId="166"/>
    <cellStyle name="xl199" xfId="119"/>
    <cellStyle name="xl200" xfId="108"/>
    <cellStyle name="xl201" xfId="120"/>
    <cellStyle name="xl202" xfId="129"/>
    <cellStyle name="xl203" xfId="143"/>
    <cellStyle name="xl204" xfId="113"/>
    <cellStyle name="xl21" xfId="180"/>
    <cellStyle name="xl22" xfId="1"/>
    <cellStyle name="xl23" xfId="8"/>
    <cellStyle name="xl24" xfId="12"/>
    <cellStyle name="xl25" xfId="19"/>
    <cellStyle name="xl26" xfId="34"/>
    <cellStyle name="xl27" xfId="6"/>
    <cellStyle name="xl28" xfId="181"/>
    <cellStyle name="xl29" xfId="36"/>
    <cellStyle name="xl30" xfId="38"/>
    <cellStyle name="xl31" xfId="182"/>
    <cellStyle name="xl32" xfId="40"/>
    <cellStyle name="xl33" xfId="46"/>
    <cellStyle name="xl34" xfId="51"/>
    <cellStyle name="xl35" xfId="183"/>
    <cellStyle name="xl36" xfId="2"/>
    <cellStyle name="xl37" xfId="13"/>
    <cellStyle name="xl38" xfId="26"/>
    <cellStyle name="xl39" xfId="28"/>
    <cellStyle name="xl40" xfId="30"/>
    <cellStyle name="xl41" xfId="184"/>
    <cellStyle name="xl42" xfId="41"/>
    <cellStyle name="xl43" xfId="47"/>
    <cellStyle name="xl44" xfId="52"/>
    <cellStyle name="xl45" xfId="185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6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45"/>
    <cellStyle name="xl79" xfId="50"/>
    <cellStyle name="xl80" xfId="54"/>
    <cellStyle name="xl81" xfId="187"/>
    <cellStyle name="xl82" xfId="57"/>
    <cellStyle name="xl83" xfId="7"/>
    <cellStyle name="xl84" xfId="17"/>
    <cellStyle name="xl85" xfId="24"/>
    <cellStyle name="xl86" xfId="18"/>
    <cellStyle name="xl87" xfId="59"/>
    <cellStyle name="xl88" xfId="63"/>
    <cellStyle name="xl89" xfId="67"/>
    <cellStyle name="xl90" xfId="78"/>
    <cellStyle name="xl91" xfId="80"/>
    <cellStyle name="xl92" xfId="74"/>
    <cellStyle name="xl93" xfId="60"/>
    <cellStyle name="xl94" xfId="72"/>
    <cellStyle name="xl95" xfId="79"/>
    <cellStyle name="xl96" xfId="81"/>
    <cellStyle name="xl97" xfId="188"/>
    <cellStyle name="xl98" xfId="75"/>
    <cellStyle name="xl99" xfId="8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zoomScaleNormal="100" workbookViewId="0">
      <selection activeCell="G9" sqref="G9"/>
    </sheetView>
  </sheetViews>
  <sheetFormatPr defaultRowHeight="15" x14ac:dyDescent="0.25"/>
  <cols>
    <col min="1" max="1" width="61.5703125" style="1" customWidth="1"/>
    <col min="2" max="2" width="20.5703125" style="1" customWidth="1"/>
    <col min="3" max="3" width="12.5703125" style="1" hidden="1" customWidth="1"/>
    <col min="4" max="4" width="10.28515625" style="1" customWidth="1"/>
    <col min="5" max="5" width="13.28515625" style="1" hidden="1" customWidth="1"/>
    <col min="6" max="6" width="10.5703125" style="1" customWidth="1"/>
    <col min="7" max="7" width="9.140625" style="1"/>
    <col min="8" max="8" width="10.5703125" style="1" customWidth="1"/>
    <col min="9" max="9" width="10" style="1" customWidth="1"/>
    <col min="10" max="16384" width="9.140625" style="1"/>
  </cols>
  <sheetData>
    <row r="1" spans="1:9" ht="15.75" customHeight="1" x14ac:dyDescent="0.25">
      <c r="A1" s="25" t="s">
        <v>158</v>
      </c>
      <c r="B1" s="26"/>
      <c r="C1" s="27"/>
      <c r="D1" s="27"/>
      <c r="E1" s="28"/>
      <c r="F1" s="29"/>
      <c r="G1" s="29"/>
      <c r="H1" s="29"/>
      <c r="I1" s="29"/>
    </row>
    <row r="2" spans="1:9" ht="12" customHeight="1" x14ac:dyDescent="0.25">
      <c r="A2" s="25"/>
      <c r="B2" s="26"/>
      <c r="C2" s="27"/>
      <c r="D2" s="27"/>
      <c r="E2" s="28"/>
      <c r="F2" s="29"/>
      <c r="G2" s="29"/>
      <c r="H2" s="29"/>
      <c r="I2" s="123" t="s">
        <v>156</v>
      </c>
    </row>
    <row r="3" spans="1:9" ht="42.75" customHeight="1" x14ac:dyDescent="0.25">
      <c r="A3" s="20" t="s">
        <v>0</v>
      </c>
      <c r="B3" s="20" t="s">
        <v>1</v>
      </c>
      <c r="C3" s="21" t="s">
        <v>80</v>
      </c>
      <c r="D3" s="21" t="s">
        <v>82</v>
      </c>
      <c r="E3" s="22" t="s">
        <v>81</v>
      </c>
      <c r="F3" s="23" t="s">
        <v>159</v>
      </c>
      <c r="G3" s="24" t="s">
        <v>84</v>
      </c>
      <c r="H3" s="24" t="s">
        <v>160</v>
      </c>
      <c r="I3" s="24" t="s">
        <v>85</v>
      </c>
    </row>
    <row r="4" spans="1:9" x14ac:dyDescent="0.25">
      <c r="A4" s="30" t="s">
        <v>2</v>
      </c>
      <c r="B4" s="31" t="s">
        <v>3</v>
      </c>
      <c r="C4" s="32">
        <v>224839986.94</v>
      </c>
      <c r="D4" s="33">
        <f>D6+D22</f>
        <v>265655.96075999999</v>
      </c>
      <c r="E4" s="33">
        <f t="shared" ref="E4:F4" si="0">E6+E22</f>
        <v>47300169.619999997</v>
      </c>
      <c r="F4" s="33">
        <f t="shared" si="0"/>
        <v>109147.56075999999</v>
      </c>
      <c r="G4" s="34">
        <f>F4/D4*100</f>
        <v>41.086057488695516</v>
      </c>
      <c r="H4" s="34">
        <f>H6+H22</f>
        <v>94509.499999999985</v>
      </c>
      <c r="I4" s="35">
        <f>F4/H4*100</f>
        <v>115.48845434585941</v>
      </c>
    </row>
    <row r="5" spans="1:9" x14ac:dyDescent="0.25">
      <c r="A5" s="36" t="s">
        <v>5</v>
      </c>
      <c r="B5" s="37"/>
      <c r="C5" s="37"/>
      <c r="D5" s="38"/>
      <c r="E5" s="39"/>
      <c r="F5" s="16"/>
      <c r="G5" s="40"/>
      <c r="H5" s="16"/>
      <c r="I5" s="40"/>
    </row>
    <row r="6" spans="1:9" x14ac:dyDescent="0.25">
      <c r="A6" s="41" t="s">
        <v>6</v>
      </c>
      <c r="B6" s="42" t="s">
        <v>86</v>
      </c>
      <c r="C6" s="43">
        <v>46966900</v>
      </c>
      <c r="D6" s="44">
        <f>D7+D9+D11+D15+D16+D17+D18+D19+D20+D21</f>
        <v>49363.099999999991</v>
      </c>
      <c r="E6" s="44">
        <f t="shared" ref="E6:F6" si="1">E7+E9+E11+E15+E16+E17+E18+E19+E20+E21</f>
        <v>10960831.969999999</v>
      </c>
      <c r="F6" s="44">
        <f t="shared" si="1"/>
        <v>21467.800000000003</v>
      </c>
      <c r="G6" s="15">
        <f t="shared" ref="G6:G29" si="2">F6/D6*100</f>
        <v>43.489570144500661</v>
      </c>
      <c r="H6" s="15">
        <f>H7+H9+H11+H15+H16+H17+H18+H19+H20+H21</f>
        <v>17815.7</v>
      </c>
      <c r="I6" s="15">
        <f t="shared" ref="I6:I29" si="3">F6/H6*100</f>
        <v>120.4993348563346</v>
      </c>
    </row>
    <row r="7" spans="1:9" x14ac:dyDescent="0.25">
      <c r="A7" s="45" t="s">
        <v>7</v>
      </c>
      <c r="B7" s="46" t="s">
        <v>87</v>
      </c>
      <c r="C7" s="47">
        <v>21855000</v>
      </c>
      <c r="D7" s="48">
        <f>D8</f>
        <v>23288.6</v>
      </c>
      <c r="E7" s="48">
        <f t="shared" ref="E7:F7" si="4">E8</f>
        <v>5719630.79</v>
      </c>
      <c r="F7" s="48">
        <f t="shared" si="4"/>
        <v>11932.2</v>
      </c>
      <c r="G7" s="17">
        <f t="shared" si="2"/>
        <v>51.236227166940054</v>
      </c>
      <c r="H7" s="17">
        <f>H8</f>
        <v>9222.2000000000007</v>
      </c>
      <c r="I7" s="17">
        <f t="shared" si="3"/>
        <v>129.38561297738067</v>
      </c>
    </row>
    <row r="8" spans="1:9" x14ac:dyDescent="0.25">
      <c r="A8" s="50" t="s">
        <v>8</v>
      </c>
      <c r="B8" s="51" t="s">
        <v>88</v>
      </c>
      <c r="C8" s="52">
        <v>21855000</v>
      </c>
      <c r="D8" s="38">
        <v>23288.6</v>
      </c>
      <c r="E8" s="53">
        <v>5719630.79</v>
      </c>
      <c r="F8" s="16">
        <v>11932.2</v>
      </c>
      <c r="G8" s="40">
        <f t="shared" si="2"/>
        <v>51.236227166940054</v>
      </c>
      <c r="H8" s="16">
        <v>9222.2000000000007</v>
      </c>
      <c r="I8" s="40">
        <f t="shared" si="3"/>
        <v>129.38561297738067</v>
      </c>
    </row>
    <row r="9" spans="1:9" ht="45" x14ac:dyDescent="0.25">
      <c r="A9" s="45" t="s">
        <v>9</v>
      </c>
      <c r="B9" s="46" t="s">
        <v>89</v>
      </c>
      <c r="C9" s="47">
        <v>6800000</v>
      </c>
      <c r="D9" s="48">
        <f>D10</f>
        <v>6800</v>
      </c>
      <c r="E9" s="48">
        <f t="shared" ref="E9:F9" si="5">E10</f>
        <v>1684365.76</v>
      </c>
      <c r="F9" s="48">
        <f t="shared" si="5"/>
        <v>3487.6</v>
      </c>
      <c r="G9" s="17">
        <f t="shared" si="2"/>
        <v>51.288235294117648</v>
      </c>
      <c r="H9" s="17">
        <f>H10</f>
        <v>3350.3</v>
      </c>
      <c r="I9" s="17">
        <f t="shared" si="3"/>
        <v>104.09814046503298</v>
      </c>
    </row>
    <row r="10" spans="1:9" ht="27" customHeight="1" x14ac:dyDescent="0.25">
      <c r="A10" s="50" t="s">
        <v>10</v>
      </c>
      <c r="B10" s="51" t="s">
        <v>90</v>
      </c>
      <c r="C10" s="52">
        <v>6800000</v>
      </c>
      <c r="D10" s="38">
        <f t="shared" ref="D6:D29" si="6">C10/1000</f>
        <v>6800</v>
      </c>
      <c r="E10" s="53">
        <v>1684365.76</v>
      </c>
      <c r="F10" s="16">
        <v>3487.6</v>
      </c>
      <c r="G10" s="40">
        <f t="shared" si="2"/>
        <v>51.288235294117648</v>
      </c>
      <c r="H10" s="16">
        <v>3350.3</v>
      </c>
      <c r="I10" s="40">
        <f t="shared" si="3"/>
        <v>104.09814046503298</v>
      </c>
    </row>
    <row r="11" spans="1:9" x14ac:dyDescent="0.25">
      <c r="A11" s="45" t="s">
        <v>11</v>
      </c>
      <c r="B11" s="46" t="s">
        <v>91</v>
      </c>
      <c r="C11" s="47">
        <v>3097400</v>
      </c>
      <c r="D11" s="48">
        <f>D12+D13+D14</f>
        <v>4060</v>
      </c>
      <c r="E11" s="48">
        <f t="shared" ref="E11:F11" si="7">E12+E13+E14</f>
        <v>1905923.99</v>
      </c>
      <c r="F11" s="48">
        <f t="shared" si="7"/>
        <v>2959.3999999999996</v>
      </c>
      <c r="G11" s="17">
        <f t="shared" si="2"/>
        <v>72.89162561576353</v>
      </c>
      <c r="H11" s="17">
        <f>H12+H13+H14</f>
        <v>1879.6999999999998</v>
      </c>
      <c r="I11" s="17">
        <f t="shared" si="3"/>
        <v>157.44001702399319</v>
      </c>
    </row>
    <row r="12" spans="1:9" ht="30" x14ac:dyDescent="0.25">
      <c r="A12" s="50" t="s">
        <v>12</v>
      </c>
      <c r="B12" s="51" t="s">
        <v>92</v>
      </c>
      <c r="C12" s="52">
        <v>2050000</v>
      </c>
      <c r="D12" s="38">
        <f t="shared" si="6"/>
        <v>2050</v>
      </c>
      <c r="E12" s="53">
        <v>390237.58</v>
      </c>
      <c r="F12" s="16">
        <v>920.1</v>
      </c>
      <c r="G12" s="40">
        <f t="shared" si="2"/>
        <v>44.882926829268293</v>
      </c>
      <c r="H12" s="16">
        <v>867.9</v>
      </c>
      <c r="I12" s="40">
        <f t="shared" si="3"/>
        <v>106.01451780159006</v>
      </c>
    </row>
    <row r="13" spans="1:9" x14ac:dyDescent="0.25">
      <c r="A13" s="50" t="s">
        <v>13</v>
      </c>
      <c r="B13" s="51" t="s">
        <v>93</v>
      </c>
      <c r="C13" s="52">
        <v>1037400</v>
      </c>
      <c r="D13" s="38">
        <v>2000</v>
      </c>
      <c r="E13" s="53">
        <v>1506766.28</v>
      </c>
      <c r="F13" s="16">
        <v>2026.1</v>
      </c>
      <c r="G13" s="40">
        <f t="shared" si="2"/>
        <v>101.30500000000001</v>
      </c>
      <c r="H13" s="16">
        <v>1005.8</v>
      </c>
      <c r="I13" s="40">
        <f t="shared" si="3"/>
        <v>201.44163849671904</v>
      </c>
    </row>
    <row r="14" spans="1:9" ht="30" x14ac:dyDescent="0.25">
      <c r="A14" s="50" t="s">
        <v>14</v>
      </c>
      <c r="B14" s="51" t="s">
        <v>94</v>
      </c>
      <c r="C14" s="52">
        <v>10000</v>
      </c>
      <c r="D14" s="38">
        <f t="shared" si="6"/>
        <v>10</v>
      </c>
      <c r="E14" s="53">
        <v>8920.1299999999992</v>
      </c>
      <c r="F14" s="16">
        <v>13.2</v>
      </c>
      <c r="G14" s="40">
        <f t="shared" si="2"/>
        <v>131.99999999999997</v>
      </c>
      <c r="H14" s="16">
        <v>6</v>
      </c>
      <c r="I14" s="40">
        <f t="shared" si="3"/>
        <v>219.99999999999997</v>
      </c>
    </row>
    <row r="15" spans="1:9" x14ac:dyDescent="0.25">
      <c r="A15" s="45" t="s">
        <v>15</v>
      </c>
      <c r="B15" s="46" t="s">
        <v>95</v>
      </c>
      <c r="C15" s="47">
        <v>620000</v>
      </c>
      <c r="D15" s="48">
        <f t="shared" si="6"/>
        <v>620</v>
      </c>
      <c r="E15" s="49">
        <v>161073.51999999999</v>
      </c>
      <c r="F15" s="17">
        <v>321.5</v>
      </c>
      <c r="G15" s="17">
        <f t="shared" si="2"/>
        <v>51.854838709677423</v>
      </c>
      <c r="H15" s="17">
        <v>241.9</v>
      </c>
      <c r="I15" s="17">
        <f t="shared" si="3"/>
        <v>132.90615957007029</v>
      </c>
    </row>
    <row r="16" spans="1:9" ht="42.75" customHeight="1" x14ac:dyDescent="0.25">
      <c r="A16" s="45" t="s">
        <v>16</v>
      </c>
      <c r="B16" s="46" t="s">
        <v>96</v>
      </c>
      <c r="C16" s="47">
        <v>5053700</v>
      </c>
      <c r="D16" s="48">
        <f t="shared" si="6"/>
        <v>5053.7</v>
      </c>
      <c r="E16" s="49">
        <v>636985.27</v>
      </c>
      <c r="F16" s="17">
        <v>1141.4000000000001</v>
      </c>
      <c r="G16" s="17">
        <f t="shared" si="2"/>
        <v>22.585432455428698</v>
      </c>
      <c r="H16" s="17">
        <v>1244.7</v>
      </c>
      <c r="I16" s="17">
        <f t="shared" si="3"/>
        <v>91.700811440507763</v>
      </c>
    </row>
    <row r="17" spans="1:9" ht="30" x14ac:dyDescent="0.25">
      <c r="A17" s="45" t="s">
        <v>17</v>
      </c>
      <c r="B17" s="46" t="s">
        <v>97</v>
      </c>
      <c r="C17" s="47">
        <v>113900</v>
      </c>
      <c r="D17" s="48">
        <f t="shared" si="6"/>
        <v>113.9</v>
      </c>
      <c r="E17" s="49">
        <v>10757.07</v>
      </c>
      <c r="F17" s="17">
        <v>21.5</v>
      </c>
      <c r="G17" s="17">
        <f t="shared" si="2"/>
        <v>18.876207199297628</v>
      </c>
      <c r="H17" s="17">
        <v>104</v>
      </c>
      <c r="I17" s="17">
        <f t="shared" si="3"/>
        <v>20.673076923076923</v>
      </c>
    </row>
    <row r="18" spans="1:9" ht="31.5" customHeight="1" x14ac:dyDescent="0.25">
      <c r="A18" s="45" t="s">
        <v>18</v>
      </c>
      <c r="B18" s="46" t="s">
        <v>98</v>
      </c>
      <c r="C18" s="47">
        <v>3395700</v>
      </c>
      <c r="D18" s="48">
        <f t="shared" si="6"/>
        <v>3395.7</v>
      </c>
      <c r="E18" s="49">
        <v>661969.07999999996</v>
      </c>
      <c r="F18" s="17">
        <v>1240.9000000000001</v>
      </c>
      <c r="G18" s="17">
        <f t="shared" si="2"/>
        <v>36.543275318785525</v>
      </c>
      <c r="H18" s="17">
        <v>1278.0999999999999</v>
      </c>
      <c r="I18" s="17">
        <f t="shared" si="3"/>
        <v>97.089429622095309</v>
      </c>
    </row>
    <row r="19" spans="1:9" ht="30" x14ac:dyDescent="0.25">
      <c r="A19" s="45" t="s">
        <v>19</v>
      </c>
      <c r="B19" s="46" t="s">
        <v>99</v>
      </c>
      <c r="C19" s="47">
        <v>5380200</v>
      </c>
      <c r="D19" s="48">
        <f t="shared" si="6"/>
        <v>5380.2</v>
      </c>
      <c r="E19" s="49">
        <v>49839.21</v>
      </c>
      <c r="F19" s="17">
        <v>107.5</v>
      </c>
      <c r="G19" s="17">
        <f t="shared" si="2"/>
        <v>1.9980669863573843</v>
      </c>
      <c r="H19" s="17">
        <v>79.3</v>
      </c>
      <c r="I19" s="17">
        <f t="shared" si="3"/>
        <v>135.56116015132409</v>
      </c>
    </row>
    <row r="20" spans="1:9" ht="18" customHeight="1" x14ac:dyDescent="0.25">
      <c r="A20" s="45" t="s">
        <v>20</v>
      </c>
      <c r="B20" s="46" t="s">
        <v>100</v>
      </c>
      <c r="C20" s="47">
        <v>651000</v>
      </c>
      <c r="D20" s="48">
        <f t="shared" si="6"/>
        <v>651</v>
      </c>
      <c r="E20" s="49">
        <v>130287.28</v>
      </c>
      <c r="F20" s="17">
        <v>255.8</v>
      </c>
      <c r="G20" s="17">
        <f t="shared" si="2"/>
        <v>39.293394777265746</v>
      </c>
      <c r="H20" s="17">
        <v>435</v>
      </c>
      <c r="I20" s="17">
        <f t="shared" si="3"/>
        <v>58.804597701149433</v>
      </c>
    </row>
    <row r="21" spans="1:9" ht="18" customHeight="1" x14ac:dyDescent="0.25">
      <c r="A21" s="125" t="s">
        <v>163</v>
      </c>
      <c r="B21" s="126"/>
      <c r="C21" s="127"/>
      <c r="D21" s="128">
        <v>0</v>
      </c>
      <c r="E21" s="129"/>
      <c r="F21" s="17">
        <v>0</v>
      </c>
      <c r="G21" s="17">
        <v>0</v>
      </c>
      <c r="H21" s="17">
        <v>-19.5</v>
      </c>
      <c r="I21" s="17">
        <f t="shared" si="3"/>
        <v>0</v>
      </c>
    </row>
    <row r="22" spans="1:9" x14ac:dyDescent="0.25">
      <c r="A22" s="41" t="s">
        <v>21</v>
      </c>
      <c r="B22" s="42" t="s">
        <v>101</v>
      </c>
      <c r="C22" s="43">
        <v>177873086.94</v>
      </c>
      <c r="D22" s="44">
        <f>D23+D28+D29</f>
        <v>216292.86075999998</v>
      </c>
      <c r="E22" s="44">
        <f t="shared" ref="E22:F22" si="8">E23+E28+E29</f>
        <v>36339337.649999999</v>
      </c>
      <c r="F22" s="44">
        <f t="shared" si="8"/>
        <v>87679.76075999999</v>
      </c>
      <c r="G22" s="15">
        <f t="shared" si="2"/>
        <v>40.537519570417096</v>
      </c>
      <c r="H22" s="15">
        <f>H23+H29</f>
        <v>76693.799999999988</v>
      </c>
      <c r="I22" s="15">
        <f t="shared" si="3"/>
        <v>114.32444442705929</v>
      </c>
    </row>
    <row r="23" spans="1:9" ht="45" x14ac:dyDescent="0.25">
      <c r="A23" s="45" t="s">
        <v>22</v>
      </c>
      <c r="B23" s="46" t="s">
        <v>102</v>
      </c>
      <c r="C23" s="47">
        <v>177873526.18000001</v>
      </c>
      <c r="D23" s="48">
        <f>D24+D25+D26+D27</f>
        <v>216193.3</v>
      </c>
      <c r="E23" s="48">
        <f t="shared" ref="E23:F23" si="9">E24+E25+E26+E27</f>
        <v>36239776.890000001</v>
      </c>
      <c r="F23" s="48">
        <f t="shared" si="9"/>
        <v>87457.3</v>
      </c>
      <c r="G23" s="17">
        <f t="shared" si="2"/>
        <v>40.453288792945948</v>
      </c>
      <c r="H23" s="17">
        <f>H24+H25+H26+H27+H28</f>
        <v>76694.299999999988</v>
      </c>
      <c r="I23" s="17">
        <f t="shared" si="3"/>
        <v>114.03363744111363</v>
      </c>
    </row>
    <row r="24" spans="1:9" ht="30" x14ac:dyDescent="0.25">
      <c r="A24" s="54" t="s">
        <v>23</v>
      </c>
      <c r="B24" s="55" t="s">
        <v>103</v>
      </c>
      <c r="C24" s="56">
        <v>38416600</v>
      </c>
      <c r="D24" s="57">
        <f t="shared" si="6"/>
        <v>38416.6</v>
      </c>
      <c r="E24" s="58">
        <v>9606000</v>
      </c>
      <c r="F24" s="40">
        <v>19210</v>
      </c>
      <c r="G24" s="40">
        <f t="shared" si="2"/>
        <v>50.004425170369061</v>
      </c>
      <c r="H24" s="40">
        <v>16506</v>
      </c>
      <c r="I24" s="40">
        <f t="shared" si="3"/>
        <v>116.38192172543317</v>
      </c>
    </row>
    <row r="25" spans="1:9" ht="30" x14ac:dyDescent="0.25">
      <c r="A25" s="54" t="s">
        <v>24</v>
      </c>
      <c r="B25" s="55" t="s">
        <v>104</v>
      </c>
      <c r="C25" s="56">
        <v>17006726.18</v>
      </c>
      <c r="D25" s="57">
        <v>29849.9</v>
      </c>
      <c r="E25" s="58">
        <v>203800.32000000001</v>
      </c>
      <c r="F25" s="40">
        <v>3603.4</v>
      </c>
      <c r="G25" s="40">
        <f t="shared" si="2"/>
        <v>12.071732233608824</v>
      </c>
      <c r="H25" s="40">
        <v>0</v>
      </c>
      <c r="I25" s="40" t="e">
        <f t="shared" si="3"/>
        <v>#DIV/0!</v>
      </c>
    </row>
    <row r="26" spans="1:9" ht="30" x14ac:dyDescent="0.25">
      <c r="A26" s="54" t="s">
        <v>25</v>
      </c>
      <c r="B26" s="55" t="s">
        <v>105</v>
      </c>
      <c r="C26" s="56">
        <v>106240400</v>
      </c>
      <c r="D26" s="57">
        <f t="shared" si="6"/>
        <v>106240.4</v>
      </c>
      <c r="E26" s="58">
        <v>24020844.57</v>
      </c>
      <c r="F26" s="40">
        <v>60766.1</v>
      </c>
      <c r="G26" s="40">
        <f t="shared" si="2"/>
        <v>57.196791427743122</v>
      </c>
      <c r="H26" s="40">
        <v>54820.4</v>
      </c>
      <c r="I26" s="40">
        <f t="shared" si="3"/>
        <v>110.84578003808801</v>
      </c>
    </row>
    <row r="27" spans="1:9" x14ac:dyDescent="0.25">
      <c r="A27" s="54" t="s">
        <v>26</v>
      </c>
      <c r="B27" s="55" t="s">
        <v>106</v>
      </c>
      <c r="C27" s="56">
        <v>16209800</v>
      </c>
      <c r="D27" s="57">
        <v>41686.400000000001</v>
      </c>
      <c r="E27" s="58">
        <v>2409132</v>
      </c>
      <c r="F27" s="40">
        <v>3877.8</v>
      </c>
      <c r="G27" s="40">
        <f t="shared" si="2"/>
        <v>9.3023144238888467</v>
      </c>
      <c r="H27" s="40">
        <v>5217.8999999999996</v>
      </c>
      <c r="I27" s="40">
        <f t="shared" si="3"/>
        <v>74.317254067728399</v>
      </c>
    </row>
    <row r="28" spans="1:9" x14ac:dyDescent="0.25">
      <c r="A28" s="45" t="s">
        <v>27</v>
      </c>
      <c r="B28" s="46" t="s">
        <v>107</v>
      </c>
      <c r="C28" s="47"/>
      <c r="D28" s="48">
        <v>100</v>
      </c>
      <c r="E28" s="49">
        <v>100000</v>
      </c>
      <c r="F28" s="17">
        <v>222.9</v>
      </c>
      <c r="G28" s="17">
        <f t="shared" si="2"/>
        <v>222.9</v>
      </c>
      <c r="H28" s="17">
        <v>150</v>
      </c>
      <c r="I28" s="17">
        <f t="shared" si="3"/>
        <v>148.6</v>
      </c>
    </row>
    <row r="29" spans="1:9" ht="48.75" customHeight="1" thickBot="1" x14ac:dyDescent="0.3">
      <c r="A29" s="45" t="s">
        <v>28</v>
      </c>
      <c r="B29" s="46" t="s">
        <v>108</v>
      </c>
      <c r="C29" s="47">
        <v>-439.24</v>
      </c>
      <c r="D29" s="48">
        <f t="shared" si="6"/>
        <v>-0.43924000000000002</v>
      </c>
      <c r="E29" s="49">
        <v>-439.24</v>
      </c>
      <c r="F29" s="17">
        <f t="shared" ref="F6:F29" si="10">E29/1000</f>
        <v>-0.43924000000000002</v>
      </c>
      <c r="G29" s="17">
        <f t="shared" si="2"/>
        <v>100</v>
      </c>
      <c r="H29" s="17">
        <v>-0.5</v>
      </c>
      <c r="I29" s="17">
        <f t="shared" si="3"/>
        <v>87.847999999999999</v>
      </c>
    </row>
    <row r="30" spans="1:9" ht="12.95" customHeight="1" x14ac:dyDescent="0.25">
      <c r="A30" s="3"/>
      <c r="B30" s="8"/>
      <c r="C30" s="9"/>
      <c r="D30" s="9"/>
      <c r="E30" s="4"/>
    </row>
    <row r="31" spans="1:9" hidden="1" x14ac:dyDescent="0.25">
      <c r="A31" s="3"/>
      <c r="B31" s="3"/>
      <c r="C31" s="5"/>
      <c r="D31" s="5"/>
      <c r="E31" s="5"/>
    </row>
  </sheetData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zoomScaleNormal="100" workbookViewId="0"/>
  </sheetViews>
  <sheetFormatPr defaultRowHeight="15" x14ac:dyDescent="0.25"/>
  <cols>
    <col min="1" max="1" width="64.42578125" style="1" customWidth="1"/>
    <col min="2" max="2" width="8.28515625" style="1" customWidth="1"/>
    <col min="3" max="3" width="14.28515625" style="1" hidden="1" customWidth="1"/>
    <col min="4" max="4" width="12" style="1" customWidth="1"/>
    <col min="5" max="5" width="14.7109375" style="1" hidden="1" customWidth="1"/>
    <col min="6" max="6" width="13.42578125" style="1" customWidth="1"/>
    <col min="7" max="7" width="10.140625" style="1" customWidth="1"/>
    <col min="8" max="8" width="10.7109375" style="1" customWidth="1"/>
    <col min="9" max="9" width="10.5703125" style="1" customWidth="1"/>
    <col min="10" max="16384" width="9.140625" style="1"/>
  </cols>
  <sheetData>
    <row r="1" spans="1:9" ht="18" customHeight="1" x14ac:dyDescent="0.25">
      <c r="A1" s="124" t="s">
        <v>161</v>
      </c>
      <c r="B1" s="124"/>
      <c r="C1" s="124"/>
      <c r="D1" s="124"/>
      <c r="E1" s="124"/>
      <c r="F1" s="124"/>
      <c r="G1" s="124"/>
      <c r="H1" s="124"/>
      <c r="I1" s="124"/>
    </row>
    <row r="2" spans="1:9" ht="14.1" customHeight="1" x14ac:dyDescent="0.25">
      <c r="A2" s="25" t="s">
        <v>157</v>
      </c>
      <c r="B2" s="25"/>
      <c r="C2" s="63"/>
      <c r="D2" s="63"/>
      <c r="E2" s="62"/>
      <c r="F2" s="14"/>
      <c r="G2" s="14"/>
      <c r="H2" s="14"/>
      <c r="I2" s="123" t="s">
        <v>156</v>
      </c>
    </row>
    <row r="3" spans="1:9" ht="48.75" customHeight="1" x14ac:dyDescent="0.25">
      <c r="A3" s="20" t="s">
        <v>0</v>
      </c>
      <c r="B3" s="59" t="s">
        <v>150</v>
      </c>
      <c r="C3" s="60" t="s">
        <v>80</v>
      </c>
      <c r="D3" s="60" t="s">
        <v>82</v>
      </c>
      <c r="E3" s="61" t="s">
        <v>109</v>
      </c>
      <c r="F3" s="22" t="s">
        <v>159</v>
      </c>
      <c r="G3" s="24" t="s">
        <v>84</v>
      </c>
      <c r="H3" s="24" t="s">
        <v>160</v>
      </c>
      <c r="I3" s="24" t="s">
        <v>85</v>
      </c>
    </row>
    <row r="4" spans="1:9" x14ac:dyDescent="0.25">
      <c r="A4" s="66" t="s">
        <v>30</v>
      </c>
      <c r="B4" s="67" t="s">
        <v>3</v>
      </c>
      <c r="C4" s="68">
        <v>220192155.58000001</v>
      </c>
      <c r="D4" s="69">
        <f>D6+D14+D17+D22+D24+D30+D33+D38+D40+D42+D44</f>
        <v>261008.14932</v>
      </c>
      <c r="E4" s="69" t="e">
        <f t="shared" ref="E4:F4" si="0">E6+E14+E17+E22+E24+E30+E33+E38+E40+E42+E44</f>
        <v>#VALUE!</v>
      </c>
      <c r="F4" s="69">
        <f t="shared" si="0"/>
        <v>107844.20000000001</v>
      </c>
      <c r="G4" s="15">
        <f>F4/D4*100</f>
        <v>41.318326757599195</v>
      </c>
      <c r="H4" s="15">
        <f>H6+H14+H17+H22+H24+H30+H33+H38+H40+H42+H44</f>
        <v>95035.500000000015</v>
      </c>
      <c r="I4" s="15">
        <f>F4/H4*100</f>
        <v>113.47780566209468</v>
      </c>
    </row>
    <row r="5" spans="1:9" ht="13.5" customHeight="1" x14ac:dyDescent="0.25">
      <c r="A5" s="36" t="s">
        <v>5</v>
      </c>
      <c r="B5" s="51"/>
      <c r="C5" s="51"/>
      <c r="D5" s="70"/>
      <c r="E5" s="51"/>
      <c r="F5" s="16"/>
      <c r="G5" s="40"/>
      <c r="H5" s="16"/>
      <c r="I5" s="40"/>
    </row>
    <row r="6" spans="1:9" x14ac:dyDescent="0.25">
      <c r="A6" s="71" t="s">
        <v>31</v>
      </c>
      <c r="B6" s="72" t="s">
        <v>110</v>
      </c>
      <c r="C6" s="73">
        <v>25767417.129999999</v>
      </c>
      <c r="D6" s="74">
        <f>D7+D8+D9+D10+D11+D12+D13</f>
        <v>28274.699999999997</v>
      </c>
      <c r="E6" s="74" t="e">
        <f t="shared" ref="E6:F6" si="1">E7+E8+E9+E10+E11+E12+E13</f>
        <v>#VALUE!</v>
      </c>
      <c r="F6" s="74">
        <f t="shared" si="1"/>
        <v>10423.299999999999</v>
      </c>
      <c r="G6" s="17">
        <f t="shared" ref="G6:G48" si="2">F6/D6*100</f>
        <v>36.864405281046309</v>
      </c>
      <c r="H6" s="17">
        <f>H7+H8+H9+H10+H11+H12+H13</f>
        <v>9826.3000000000011</v>
      </c>
      <c r="I6" s="17">
        <f t="shared" ref="I6:I48" si="3">F6/H6*100</f>
        <v>106.07553199067806</v>
      </c>
    </row>
    <row r="7" spans="1:9" ht="28.5" customHeight="1" x14ac:dyDescent="0.25">
      <c r="A7" s="75" t="s">
        <v>32</v>
      </c>
      <c r="B7" s="76" t="s">
        <v>111</v>
      </c>
      <c r="C7" s="77">
        <v>936200</v>
      </c>
      <c r="D7" s="70">
        <f t="shared" ref="D7:D16" si="4">C7/1000</f>
        <v>936.2</v>
      </c>
      <c r="E7" s="77">
        <v>245294.29</v>
      </c>
      <c r="F7" s="16">
        <v>476.3</v>
      </c>
      <c r="G7" s="40">
        <f t="shared" si="2"/>
        <v>50.875881221961116</v>
      </c>
      <c r="H7" s="16">
        <v>434.3</v>
      </c>
      <c r="I7" s="40">
        <f t="shared" si="3"/>
        <v>109.67073451531199</v>
      </c>
    </row>
    <row r="8" spans="1:9" ht="44.25" customHeight="1" x14ac:dyDescent="0.25">
      <c r="A8" s="75" t="s">
        <v>33</v>
      </c>
      <c r="B8" s="76" t="s">
        <v>112</v>
      </c>
      <c r="C8" s="77">
        <v>665400</v>
      </c>
      <c r="D8" s="70">
        <v>686.8</v>
      </c>
      <c r="E8" s="77">
        <v>156907.76999999999</v>
      </c>
      <c r="F8" s="16">
        <v>371.7</v>
      </c>
      <c r="G8" s="40">
        <f t="shared" si="2"/>
        <v>54.120559114735002</v>
      </c>
      <c r="H8" s="16">
        <v>336.1</v>
      </c>
      <c r="I8" s="40">
        <f t="shared" si="3"/>
        <v>110.59208568878309</v>
      </c>
    </row>
    <row r="9" spans="1:9" ht="40.5" customHeight="1" x14ac:dyDescent="0.25">
      <c r="A9" s="75" t="s">
        <v>34</v>
      </c>
      <c r="B9" s="76" t="s">
        <v>113</v>
      </c>
      <c r="C9" s="77">
        <v>11428317.130000001</v>
      </c>
      <c r="D9" s="70">
        <v>12293.5</v>
      </c>
      <c r="E9" s="77">
        <v>2066985.47</v>
      </c>
      <c r="F9" s="16">
        <v>4505.3</v>
      </c>
      <c r="G9" s="40">
        <f t="shared" si="2"/>
        <v>36.647822019766544</v>
      </c>
      <c r="H9" s="16">
        <v>4896.7</v>
      </c>
      <c r="I9" s="40">
        <f t="shared" si="3"/>
        <v>92.006861764045183</v>
      </c>
    </row>
    <row r="10" spans="1:9" x14ac:dyDescent="0.25">
      <c r="A10" s="75" t="s">
        <v>35</v>
      </c>
      <c r="B10" s="76" t="s">
        <v>114</v>
      </c>
      <c r="C10" s="77">
        <v>15100</v>
      </c>
      <c r="D10" s="70">
        <f t="shared" si="4"/>
        <v>15.1</v>
      </c>
      <c r="E10" s="77" t="s">
        <v>4</v>
      </c>
      <c r="F10" s="16">
        <v>15.1</v>
      </c>
      <c r="G10" s="40">
        <f t="shared" si="2"/>
        <v>100</v>
      </c>
      <c r="H10" s="16">
        <v>0</v>
      </c>
      <c r="I10" s="40" t="e">
        <f t="shared" si="3"/>
        <v>#DIV/0!</v>
      </c>
    </row>
    <row r="11" spans="1:9" ht="27" customHeight="1" x14ac:dyDescent="0.25">
      <c r="A11" s="75" t="s">
        <v>36</v>
      </c>
      <c r="B11" s="76" t="s">
        <v>115</v>
      </c>
      <c r="C11" s="77">
        <v>2612000</v>
      </c>
      <c r="D11" s="70">
        <v>2871.7</v>
      </c>
      <c r="E11" s="77">
        <v>554134.73</v>
      </c>
      <c r="F11" s="16">
        <v>1254.5999999999999</v>
      </c>
      <c r="G11" s="40">
        <f t="shared" si="2"/>
        <v>43.688407563464146</v>
      </c>
      <c r="H11" s="16">
        <v>1191.3</v>
      </c>
      <c r="I11" s="40">
        <f t="shared" si="3"/>
        <v>105.3135230420549</v>
      </c>
    </row>
    <row r="12" spans="1:9" x14ac:dyDescent="0.25">
      <c r="A12" s="75" t="s">
        <v>37</v>
      </c>
      <c r="B12" s="76" t="s">
        <v>116</v>
      </c>
      <c r="C12" s="77">
        <v>100000</v>
      </c>
      <c r="D12" s="70">
        <f t="shared" si="4"/>
        <v>100</v>
      </c>
      <c r="E12" s="77" t="s">
        <v>4</v>
      </c>
      <c r="F12" s="16">
        <v>0</v>
      </c>
      <c r="G12" s="40">
        <f t="shared" si="2"/>
        <v>0</v>
      </c>
      <c r="H12" s="16">
        <v>0</v>
      </c>
      <c r="I12" s="40" t="e">
        <f t="shared" si="3"/>
        <v>#DIV/0!</v>
      </c>
    </row>
    <row r="13" spans="1:9" x14ac:dyDescent="0.25">
      <c r="A13" s="75" t="s">
        <v>38</v>
      </c>
      <c r="B13" s="76" t="s">
        <v>117</v>
      </c>
      <c r="C13" s="77">
        <v>10010400</v>
      </c>
      <c r="D13" s="70">
        <v>11371.4</v>
      </c>
      <c r="E13" s="77">
        <v>1754296.06</v>
      </c>
      <c r="F13" s="16">
        <v>3800.3</v>
      </c>
      <c r="G13" s="40">
        <f t="shared" si="2"/>
        <v>33.419807587456255</v>
      </c>
      <c r="H13" s="16">
        <v>2967.9</v>
      </c>
      <c r="I13" s="40">
        <f t="shared" si="3"/>
        <v>128.04676707436235</v>
      </c>
    </row>
    <row r="14" spans="1:9" ht="30" x14ac:dyDescent="0.25">
      <c r="A14" s="71" t="s">
        <v>39</v>
      </c>
      <c r="B14" s="72" t="s">
        <v>118</v>
      </c>
      <c r="C14" s="73">
        <v>969600</v>
      </c>
      <c r="D14" s="74">
        <f>D15+D16</f>
        <v>1153.3</v>
      </c>
      <c r="E14" s="74">
        <f t="shared" ref="E14:F14" si="5">E15+E16</f>
        <v>271421.13</v>
      </c>
      <c r="F14" s="74">
        <f t="shared" si="5"/>
        <v>478.7</v>
      </c>
      <c r="G14" s="17">
        <f t="shared" si="2"/>
        <v>41.506979970519382</v>
      </c>
      <c r="H14" s="17">
        <f>H15+H16</f>
        <v>325.60000000000002</v>
      </c>
      <c r="I14" s="17">
        <f t="shared" si="3"/>
        <v>147.02088452088452</v>
      </c>
    </row>
    <row r="15" spans="1:9" ht="27" customHeight="1" x14ac:dyDescent="0.25">
      <c r="A15" s="75" t="s">
        <v>40</v>
      </c>
      <c r="B15" s="76" t="s">
        <v>119</v>
      </c>
      <c r="C15" s="77">
        <v>924600</v>
      </c>
      <c r="D15" s="70">
        <v>1108.3</v>
      </c>
      <c r="E15" s="77">
        <v>266421.13</v>
      </c>
      <c r="F15" s="16">
        <v>473.7</v>
      </c>
      <c r="G15" s="40">
        <f t="shared" si="2"/>
        <v>42.741135071731478</v>
      </c>
      <c r="H15" s="16">
        <v>325.60000000000002</v>
      </c>
      <c r="I15" s="40">
        <f t="shared" si="3"/>
        <v>145.48525798525799</v>
      </c>
    </row>
    <row r="16" spans="1:9" ht="30" x14ac:dyDescent="0.25">
      <c r="A16" s="75" t="s">
        <v>41</v>
      </c>
      <c r="B16" s="76" t="s">
        <v>120</v>
      </c>
      <c r="C16" s="77">
        <v>45000</v>
      </c>
      <c r="D16" s="70">
        <f t="shared" si="4"/>
        <v>45</v>
      </c>
      <c r="E16" s="77">
        <v>5000</v>
      </c>
      <c r="F16" s="16">
        <f t="shared" ref="F16" si="6">E16/1000</f>
        <v>5</v>
      </c>
      <c r="G16" s="40">
        <f t="shared" si="2"/>
        <v>11.111111111111111</v>
      </c>
      <c r="H16" s="16">
        <v>0</v>
      </c>
      <c r="I16" s="40" t="e">
        <f t="shared" si="3"/>
        <v>#DIV/0!</v>
      </c>
    </row>
    <row r="17" spans="1:9" x14ac:dyDescent="0.25">
      <c r="A17" s="71" t="s">
        <v>42</v>
      </c>
      <c r="B17" s="72" t="s">
        <v>121</v>
      </c>
      <c r="C17" s="73">
        <v>11886557.58</v>
      </c>
      <c r="D17" s="74">
        <f>D18+D19+D20+D21</f>
        <v>12430.399999999998</v>
      </c>
      <c r="E17" s="74" t="e">
        <f t="shared" ref="E17:F17" si="7">E18+E19+E20+E21</f>
        <v>#VALUE!</v>
      </c>
      <c r="F17" s="74">
        <f t="shared" si="7"/>
        <v>2089</v>
      </c>
      <c r="G17" s="17">
        <f t="shared" si="2"/>
        <v>16.805573432874247</v>
      </c>
      <c r="H17" s="17">
        <f>H18+H19+H20+H21</f>
        <v>858.5</v>
      </c>
      <c r="I17" s="17">
        <f t="shared" si="3"/>
        <v>243.33139196272566</v>
      </c>
    </row>
    <row r="18" spans="1:9" x14ac:dyDescent="0.25">
      <c r="A18" s="83" t="s">
        <v>152</v>
      </c>
      <c r="B18" s="84" t="s">
        <v>153</v>
      </c>
      <c r="C18" s="85"/>
      <c r="D18" s="86">
        <v>0</v>
      </c>
      <c r="E18" s="85"/>
      <c r="F18" s="40">
        <v>0</v>
      </c>
      <c r="G18" s="40">
        <v>0</v>
      </c>
      <c r="H18" s="40">
        <v>49.5</v>
      </c>
      <c r="I18" s="40">
        <f t="shared" si="3"/>
        <v>0</v>
      </c>
    </row>
    <row r="19" spans="1:9" x14ac:dyDescent="0.25">
      <c r="A19" s="75" t="s">
        <v>43</v>
      </c>
      <c r="B19" s="76" t="s">
        <v>122</v>
      </c>
      <c r="C19" s="77">
        <v>95300</v>
      </c>
      <c r="D19" s="70">
        <f t="shared" ref="D19:D46" si="8">C19/1000</f>
        <v>95.3</v>
      </c>
      <c r="E19" s="77" t="s">
        <v>4</v>
      </c>
      <c r="F19" s="16">
        <v>0</v>
      </c>
      <c r="G19" s="40">
        <f t="shared" si="2"/>
        <v>0</v>
      </c>
      <c r="H19" s="16">
        <v>0</v>
      </c>
      <c r="I19" s="40" t="e">
        <f t="shared" si="3"/>
        <v>#DIV/0!</v>
      </c>
    </row>
    <row r="20" spans="1:9" x14ac:dyDescent="0.25">
      <c r="A20" s="75" t="s">
        <v>44</v>
      </c>
      <c r="B20" s="76" t="s">
        <v>123</v>
      </c>
      <c r="C20" s="77">
        <v>9617757.5800000001</v>
      </c>
      <c r="D20" s="70">
        <v>9652.7999999999993</v>
      </c>
      <c r="E20" s="77">
        <v>691895.09</v>
      </c>
      <c r="F20" s="16">
        <v>1902.5</v>
      </c>
      <c r="G20" s="40">
        <f t="shared" si="2"/>
        <v>19.709307144041109</v>
      </c>
      <c r="H20" s="16">
        <v>761.9</v>
      </c>
      <c r="I20" s="40">
        <f t="shared" si="3"/>
        <v>249.70468565428536</v>
      </c>
    </row>
    <row r="21" spans="1:9" ht="14.25" customHeight="1" x14ac:dyDescent="0.25">
      <c r="A21" s="75" t="s">
        <v>45</v>
      </c>
      <c r="B21" s="76" t="s">
        <v>124</v>
      </c>
      <c r="C21" s="77">
        <v>2173500</v>
      </c>
      <c r="D21" s="70">
        <v>2682.3</v>
      </c>
      <c r="E21" s="77" t="s">
        <v>4</v>
      </c>
      <c r="F21" s="16">
        <v>186.5</v>
      </c>
      <c r="G21" s="40">
        <f t="shared" si="2"/>
        <v>6.9529881072214135</v>
      </c>
      <c r="H21" s="16">
        <v>47.1</v>
      </c>
      <c r="I21" s="40">
        <f t="shared" si="3"/>
        <v>395.96602972399148</v>
      </c>
    </row>
    <row r="22" spans="1:9" ht="15.75" customHeight="1" x14ac:dyDescent="0.25">
      <c r="A22" s="71" t="s">
        <v>46</v>
      </c>
      <c r="B22" s="72" t="s">
        <v>125</v>
      </c>
      <c r="C22" s="73">
        <v>40000</v>
      </c>
      <c r="D22" s="74">
        <f>D23</f>
        <v>40</v>
      </c>
      <c r="E22" s="74">
        <f t="shared" ref="E22:F22" si="9">E23</f>
        <v>886.45</v>
      </c>
      <c r="F22" s="74">
        <f t="shared" si="9"/>
        <v>8.1999999999999993</v>
      </c>
      <c r="G22" s="17">
        <f t="shared" si="2"/>
        <v>20.5</v>
      </c>
      <c r="H22" s="17">
        <f>H23</f>
        <v>10.9</v>
      </c>
      <c r="I22" s="17">
        <f t="shared" si="3"/>
        <v>75.229357798165125</v>
      </c>
    </row>
    <row r="23" spans="1:9" x14ac:dyDescent="0.25">
      <c r="A23" s="75" t="s">
        <v>47</v>
      </c>
      <c r="B23" s="76" t="s">
        <v>126</v>
      </c>
      <c r="C23" s="77">
        <v>40000</v>
      </c>
      <c r="D23" s="70">
        <f t="shared" si="8"/>
        <v>40</v>
      </c>
      <c r="E23" s="77">
        <v>886.45</v>
      </c>
      <c r="F23" s="16">
        <v>8.1999999999999993</v>
      </c>
      <c r="G23" s="40">
        <f t="shared" si="2"/>
        <v>20.5</v>
      </c>
      <c r="H23" s="16">
        <v>10.9</v>
      </c>
      <c r="I23" s="40">
        <f t="shared" si="3"/>
        <v>75.229357798165125</v>
      </c>
    </row>
    <row r="24" spans="1:9" x14ac:dyDescent="0.25">
      <c r="A24" s="71" t="s">
        <v>48</v>
      </c>
      <c r="B24" s="72" t="s">
        <v>127</v>
      </c>
      <c r="C24" s="73">
        <v>142359705.37</v>
      </c>
      <c r="D24" s="74">
        <f>D25+D26+D27+D28+D29</f>
        <v>173410.5</v>
      </c>
      <c r="E24" s="74" t="e">
        <f t="shared" ref="E24:F24" si="10">E25+E26+E27+E28+E29</f>
        <v>#VALUE!</v>
      </c>
      <c r="F24" s="74">
        <f t="shared" si="10"/>
        <v>79119.100000000006</v>
      </c>
      <c r="G24" s="17">
        <f t="shared" si="2"/>
        <v>45.625322572739258</v>
      </c>
      <c r="H24" s="17">
        <f>H25+H26+H27+H28+H29</f>
        <v>71246.2</v>
      </c>
      <c r="I24" s="17">
        <f t="shared" si="3"/>
        <v>111.05027355844945</v>
      </c>
    </row>
    <row r="25" spans="1:9" x14ac:dyDescent="0.25">
      <c r="A25" s="75" t="s">
        <v>49</v>
      </c>
      <c r="B25" s="76" t="s">
        <v>128</v>
      </c>
      <c r="C25" s="77">
        <v>26989204.690000001</v>
      </c>
      <c r="D25" s="70">
        <v>50261.9</v>
      </c>
      <c r="E25" s="77">
        <v>4572958.1100000003</v>
      </c>
      <c r="F25" s="16">
        <v>11105.3</v>
      </c>
      <c r="G25" s="40">
        <f t="shared" si="2"/>
        <v>22.09486708620247</v>
      </c>
      <c r="H25" s="16">
        <v>12766.4</v>
      </c>
      <c r="I25" s="40">
        <f t="shared" si="3"/>
        <v>86.988501065296404</v>
      </c>
    </row>
    <row r="26" spans="1:9" x14ac:dyDescent="0.25">
      <c r="A26" s="75" t="s">
        <v>50</v>
      </c>
      <c r="B26" s="76" t="s">
        <v>129</v>
      </c>
      <c r="C26" s="77">
        <v>97791355.680000007</v>
      </c>
      <c r="D26" s="70">
        <v>102011.8</v>
      </c>
      <c r="E26" s="77">
        <v>24277048.5</v>
      </c>
      <c r="F26" s="16">
        <v>58553.5</v>
      </c>
      <c r="G26" s="40">
        <f t="shared" si="2"/>
        <v>57.398751909092873</v>
      </c>
      <c r="H26" s="16">
        <v>51373.2</v>
      </c>
      <c r="I26" s="40">
        <f t="shared" si="3"/>
        <v>113.97674273745847</v>
      </c>
    </row>
    <row r="27" spans="1:9" x14ac:dyDescent="0.25">
      <c r="A27" s="75" t="s">
        <v>51</v>
      </c>
      <c r="B27" s="76" t="s">
        <v>130</v>
      </c>
      <c r="C27" s="77">
        <v>13344500</v>
      </c>
      <c r="D27" s="70">
        <v>15540.4</v>
      </c>
      <c r="E27" s="77">
        <v>2718154.48</v>
      </c>
      <c r="F27" s="16">
        <v>6677.3</v>
      </c>
      <c r="G27" s="40">
        <f t="shared" si="2"/>
        <v>42.967362487452057</v>
      </c>
      <c r="H27" s="16">
        <v>4616.6000000000004</v>
      </c>
      <c r="I27" s="40">
        <f t="shared" si="3"/>
        <v>144.63674565697698</v>
      </c>
    </row>
    <row r="28" spans="1:9" x14ac:dyDescent="0.25">
      <c r="A28" s="75" t="s">
        <v>52</v>
      </c>
      <c r="B28" s="76" t="s">
        <v>131</v>
      </c>
      <c r="C28" s="77">
        <v>757900</v>
      </c>
      <c r="D28" s="70">
        <f t="shared" si="8"/>
        <v>757.9</v>
      </c>
      <c r="E28" s="77" t="s">
        <v>4</v>
      </c>
      <c r="F28" s="16">
        <v>251.4</v>
      </c>
      <c r="G28" s="40">
        <f t="shared" si="2"/>
        <v>33.170602981923736</v>
      </c>
      <c r="H28" s="16">
        <v>262.5</v>
      </c>
      <c r="I28" s="40">
        <f t="shared" si="3"/>
        <v>95.771428571428572</v>
      </c>
    </row>
    <row r="29" spans="1:9" x14ac:dyDescent="0.25">
      <c r="A29" s="75" t="s">
        <v>53</v>
      </c>
      <c r="B29" s="76" t="s">
        <v>132</v>
      </c>
      <c r="C29" s="77">
        <v>3476745</v>
      </c>
      <c r="D29" s="70">
        <v>4838.5</v>
      </c>
      <c r="E29" s="77">
        <v>1276154.18</v>
      </c>
      <c r="F29" s="16">
        <v>2531.6</v>
      </c>
      <c r="G29" s="40">
        <f t="shared" si="2"/>
        <v>52.322000620026863</v>
      </c>
      <c r="H29" s="16">
        <v>2227.5</v>
      </c>
      <c r="I29" s="40">
        <f t="shared" si="3"/>
        <v>113.65207631874298</v>
      </c>
    </row>
    <row r="30" spans="1:9" x14ac:dyDescent="0.25">
      <c r="A30" s="71" t="s">
        <v>54</v>
      </c>
      <c r="B30" s="72" t="s">
        <v>133</v>
      </c>
      <c r="C30" s="73">
        <v>30800226.18</v>
      </c>
      <c r="D30" s="74">
        <f>D31+D32</f>
        <v>37330.6</v>
      </c>
      <c r="E30" s="74">
        <f t="shared" ref="E30:F30" si="11">E31+E32</f>
        <v>5242453.05</v>
      </c>
      <c r="F30" s="74">
        <f t="shared" si="11"/>
        <v>11505</v>
      </c>
      <c r="G30" s="17">
        <f t="shared" si="2"/>
        <v>30.819220692943595</v>
      </c>
      <c r="H30" s="17">
        <f>H31+H32</f>
        <v>9163.6</v>
      </c>
      <c r="I30" s="17">
        <f t="shared" si="3"/>
        <v>125.55109345672007</v>
      </c>
    </row>
    <row r="31" spans="1:9" x14ac:dyDescent="0.25">
      <c r="A31" s="75" t="s">
        <v>55</v>
      </c>
      <c r="B31" s="76" t="s">
        <v>134</v>
      </c>
      <c r="C31" s="77">
        <v>25277726.18</v>
      </c>
      <c r="D31" s="70">
        <v>31925.1</v>
      </c>
      <c r="E31" s="77">
        <v>3613737.79</v>
      </c>
      <c r="F31" s="16">
        <v>8424.5</v>
      </c>
      <c r="G31" s="40">
        <f t="shared" si="2"/>
        <v>26.38832767947477</v>
      </c>
      <c r="H31" s="16">
        <v>8004.8</v>
      </c>
      <c r="I31" s="40">
        <f t="shared" si="3"/>
        <v>105.24310413751749</v>
      </c>
    </row>
    <row r="32" spans="1:9" ht="18.75" customHeight="1" x14ac:dyDescent="0.25">
      <c r="A32" s="75" t="s">
        <v>56</v>
      </c>
      <c r="B32" s="76" t="s">
        <v>135</v>
      </c>
      <c r="C32" s="77">
        <v>5522500</v>
      </c>
      <c r="D32" s="70">
        <v>5405.5</v>
      </c>
      <c r="E32" s="77">
        <v>1628715.26</v>
      </c>
      <c r="F32" s="16">
        <v>3080.5</v>
      </c>
      <c r="G32" s="40">
        <f t="shared" si="2"/>
        <v>56.988252705577658</v>
      </c>
      <c r="H32" s="16">
        <v>1158.8</v>
      </c>
      <c r="I32" s="40">
        <f t="shared" si="3"/>
        <v>265.8353469105972</v>
      </c>
    </row>
    <row r="33" spans="1:9" x14ac:dyDescent="0.25">
      <c r="A33" s="71" t="s">
        <v>57</v>
      </c>
      <c r="B33" s="72" t="s">
        <v>136</v>
      </c>
      <c r="C33" s="73">
        <v>3074800</v>
      </c>
      <c r="D33" s="74">
        <f>D34+D35+D36+D37</f>
        <v>3074.8</v>
      </c>
      <c r="E33" s="74">
        <f t="shared" ref="E33:F33" si="12">E34+E35+E36+E37</f>
        <v>850685.58</v>
      </c>
      <c r="F33" s="74">
        <f t="shared" si="12"/>
        <v>1755.8</v>
      </c>
      <c r="G33" s="17">
        <f t="shared" si="2"/>
        <v>57.102901001691166</v>
      </c>
      <c r="H33" s="17">
        <f>H34+H35+H36+H37</f>
        <v>1789.5</v>
      </c>
      <c r="I33" s="17">
        <f t="shared" si="3"/>
        <v>98.116792400111763</v>
      </c>
    </row>
    <row r="34" spans="1:9" x14ac:dyDescent="0.25">
      <c r="A34" s="75" t="s">
        <v>58</v>
      </c>
      <c r="B34" s="76" t="s">
        <v>137</v>
      </c>
      <c r="C34" s="77">
        <v>1190300</v>
      </c>
      <c r="D34" s="70">
        <f t="shared" si="8"/>
        <v>1190.3</v>
      </c>
      <c r="E34" s="77">
        <v>190678.22</v>
      </c>
      <c r="F34" s="16">
        <v>683.7</v>
      </c>
      <c r="G34" s="40">
        <f t="shared" si="2"/>
        <v>57.439301016550459</v>
      </c>
      <c r="H34" s="16">
        <v>589.70000000000005</v>
      </c>
      <c r="I34" s="40">
        <f t="shared" si="3"/>
        <v>115.94030863150755</v>
      </c>
    </row>
    <row r="35" spans="1:9" x14ac:dyDescent="0.25">
      <c r="A35" s="75" t="s">
        <v>59</v>
      </c>
      <c r="B35" s="76" t="s">
        <v>138</v>
      </c>
      <c r="C35" s="77">
        <v>1090500</v>
      </c>
      <c r="D35" s="70">
        <f t="shared" si="8"/>
        <v>1090.5</v>
      </c>
      <c r="E35" s="77">
        <v>399265</v>
      </c>
      <c r="F35" s="16">
        <v>618.29999999999995</v>
      </c>
      <c r="G35" s="40">
        <f t="shared" si="2"/>
        <v>56.698762035763409</v>
      </c>
      <c r="H35" s="16">
        <v>810.4</v>
      </c>
      <c r="I35" s="40">
        <f t="shared" si="3"/>
        <v>76.295656465942741</v>
      </c>
    </row>
    <row r="36" spans="1:9" x14ac:dyDescent="0.25">
      <c r="A36" s="75" t="s">
        <v>60</v>
      </c>
      <c r="B36" s="76" t="s">
        <v>139</v>
      </c>
      <c r="C36" s="77">
        <v>764000</v>
      </c>
      <c r="D36" s="70">
        <f t="shared" si="8"/>
        <v>764</v>
      </c>
      <c r="E36" s="77">
        <v>253742.36</v>
      </c>
      <c r="F36" s="16">
        <v>443.8</v>
      </c>
      <c r="G36" s="40">
        <f t="shared" si="2"/>
        <v>58.089005235602102</v>
      </c>
      <c r="H36" s="16">
        <v>347.7</v>
      </c>
      <c r="I36" s="40">
        <f t="shared" si="3"/>
        <v>127.638769053782</v>
      </c>
    </row>
    <row r="37" spans="1:9" x14ac:dyDescent="0.25">
      <c r="A37" s="75" t="s">
        <v>61</v>
      </c>
      <c r="B37" s="76" t="s">
        <v>140</v>
      </c>
      <c r="C37" s="77">
        <v>30000</v>
      </c>
      <c r="D37" s="70">
        <f t="shared" si="8"/>
        <v>30</v>
      </c>
      <c r="E37" s="77">
        <v>7000</v>
      </c>
      <c r="F37" s="16">
        <v>10</v>
      </c>
      <c r="G37" s="40">
        <f t="shared" si="2"/>
        <v>33.333333333333329</v>
      </c>
      <c r="H37" s="16">
        <v>41.7</v>
      </c>
      <c r="I37" s="40">
        <f t="shared" si="3"/>
        <v>23.980815347721819</v>
      </c>
    </row>
    <row r="38" spans="1:9" x14ac:dyDescent="0.25">
      <c r="A38" s="71" t="s">
        <v>62</v>
      </c>
      <c r="B38" s="72" t="s">
        <v>141</v>
      </c>
      <c r="C38" s="73">
        <v>24000</v>
      </c>
      <c r="D38" s="74">
        <f>D39</f>
        <v>24</v>
      </c>
      <c r="E38" s="73">
        <v>5711.61</v>
      </c>
      <c r="F38" s="17">
        <f>F39</f>
        <v>14.1</v>
      </c>
      <c r="G38" s="17">
        <f t="shared" si="2"/>
        <v>58.75</v>
      </c>
      <c r="H38" s="17">
        <f>H39</f>
        <v>0</v>
      </c>
      <c r="I38" s="17" t="e">
        <f t="shared" si="3"/>
        <v>#DIV/0!</v>
      </c>
    </row>
    <row r="39" spans="1:9" ht="17.25" customHeight="1" x14ac:dyDescent="0.25">
      <c r="A39" s="75" t="s">
        <v>63</v>
      </c>
      <c r="B39" s="76" t="s">
        <v>142</v>
      </c>
      <c r="C39" s="77">
        <v>24000</v>
      </c>
      <c r="D39" s="70">
        <f t="shared" si="8"/>
        <v>24</v>
      </c>
      <c r="E39" s="77">
        <v>5711.61</v>
      </c>
      <c r="F39" s="16">
        <v>14.1</v>
      </c>
      <c r="G39" s="40">
        <f t="shared" si="2"/>
        <v>58.75</v>
      </c>
      <c r="H39" s="16">
        <v>0</v>
      </c>
      <c r="I39" s="40" t="e">
        <f t="shared" si="3"/>
        <v>#DIV/0!</v>
      </c>
    </row>
    <row r="40" spans="1:9" x14ac:dyDescent="0.25">
      <c r="A40" s="71" t="s">
        <v>64</v>
      </c>
      <c r="B40" s="72" t="s">
        <v>143</v>
      </c>
      <c r="C40" s="73">
        <v>603800</v>
      </c>
      <c r="D40" s="74">
        <f>D41</f>
        <v>603.79999999999995</v>
      </c>
      <c r="E40" s="73">
        <v>20520.77</v>
      </c>
      <c r="F40" s="17">
        <f>F41</f>
        <v>125.1</v>
      </c>
      <c r="G40" s="17">
        <f t="shared" si="2"/>
        <v>20.718781053328918</v>
      </c>
      <c r="H40" s="17">
        <f>H41</f>
        <v>126.1</v>
      </c>
      <c r="I40" s="17">
        <f t="shared" si="3"/>
        <v>99.20697858842189</v>
      </c>
    </row>
    <row r="41" spans="1:9" x14ac:dyDescent="0.25">
      <c r="A41" s="75" t="s">
        <v>65</v>
      </c>
      <c r="B41" s="76" t="s">
        <v>144</v>
      </c>
      <c r="C41" s="77">
        <v>603800</v>
      </c>
      <c r="D41" s="70">
        <f t="shared" si="8"/>
        <v>603.79999999999995</v>
      </c>
      <c r="E41" s="77">
        <v>20520.77</v>
      </c>
      <c r="F41" s="16">
        <v>125.1</v>
      </c>
      <c r="G41" s="40">
        <f t="shared" si="2"/>
        <v>20.718781053328918</v>
      </c>
      <c r="H41" s="16">
        <v>126.1</v>
      </c>
      <c r="I41" s="40">
        <f t="shared" si="3"/>
        <v>99.20697858842189</v>
      </c>
    </row>
    <row r="42" spans="1:9" ht="30" x14ac:dyDescent="0.25">
      <c r="A42" s="71" t="s">
        <v>66</v>
      </c>
      <c r="B42" s="72" t="s">
        <v>145</v>
      </c>
      <c r="C42" s="73">
        <v>11849.32</v>
      </c>
      <c r="D42" s="74">
        <f>D43</f>
        <v>11.849320000000001</v>
      </c>
      <c r="E42" s="73" t="s">
        <v>4</v>
      </c>
      <c r="F42" s="17">
        <f>F43</f>
        <v>0</v>
      </c>
      <c r="G42" s="17">
        <f t="shared" si="2"/>
        <v>0</v>
      </c>
      <c r="H42" s="17">
        <f>H43</f>
        <v>0</v>
      </c>
      <c r="I42" s="17" t="e">
        <f t="shared" si="3"/>
        <v>#DIV/0!</v>
      </c>
    </row>
    <row r="43" spans="1:9" ht="30" x14ac:dyDescent="0.25">
      <c r="A43" s="75" t="s">
        <v>67</v>
      </c>
      <c r="B43" s="76" t="s">
        <v>146</v>
      </c>
      <c r="C43" s="77">
        <v>11849.32</v>
      </c>
      <c r="D43" s="70">
        <f t="shared" si="8"/>
        <v>11.849320000000001</v>
      </c>
      <c r="E43" s="77" t="s">
        <v>4</v>
      </c>
      <c r="F43" s="16">
        <v>0</v>
      </c>
      <c r="G43" s="40">
        <f t="shared" si="2"/>
        <v>0</v>
      </c>
      <c r="H43" s="16">
        <v>0</v>
      </c>
      <c r="I43" s="40" t="e">
        <f t="shared" si="3"/>
        <v>#DIV/0!</v>
      </c>
    </row>
    <row r="44" spans="1:9" ht="45.75" customHeight="1" x14ac:dyDescent="0.25">
      <c r="A44" s="71" t="s">
        <v>68</v>
      </c>
      <c r="B44" s="72" t="s">
        <v>147</v>
      </c>
      <c r="C44" s="73">
        <v>4654200</v>
      </c>
      <c r="D44" s="74">
        <f>D45+D46</f>
        <v>4654.2</v>
      </c>
      <c r="E44" s="74">
        <f t="shared" ref="E44:F44" si="13">E45+E46</f>
        <v>1298870</v>
      </c>
      <c r="F44" s="74">
        <f t="shared" si="13"/>
        <v>2325.9</v>
      </c>
      <c r="G44" s="17">
        <f t="shared" si="2"/>
        <v>49.97421683640583</v>
      </c>
      <c r="H44" s="17">
        <f>H45+H46</f>
        <v>1688.8000000000002</v>
      </c>
      <c r="I44" s="17">
        <f t="shared" si="3"/>
        <v>137.72501184272855</v>
      </c>
    </row>
    <row r="45" spans="1:9" ht="30.75" customHeight="1" x14ac:dyDescent="0.25">
      <c r="A45" s="75" t="s">
        <v>69</v>
      </c>
      <c r="B45" s="76" t="s">
        <v>148</v>
      </c>
      <c r="C45" s="77">
        <v>1174700</v>
      </c>
      <c r="D45" s="70">
        <f t="shared" si="8"/>
        <v>1174.7</v>
      </c>
      <c r="E45" s="77">
        <v>365795</v>
      </c>
      <c r="F45" s="16">
        <v>586.1</v>
      </c>
      <c r="G45" s="40">
        <f t="shared" si="2"/>
        <v>49.893589852728354</v>
      </c>
      <c r="H45" s="16">
        <v>470.4</v>
      </c>
      <c r="I45" s="40">
        <f t="shared" si="3"/>
        <v>124.59608843537416</v>
      </c>
    </row>
    <row r="46" spans="1:9" ht="18" customHeight="1" x14ac:dyDescent="0.25">
      <c r="A46" s="75" t="s">
        <v>70</v>
      </c>
      <c r="B46" s="76" t="s">
        <v>149</v>
      </c>
      <c r="C46" s="77">
        <v>3479500</v>
      </c>
      <c r="D46" s="70">
        <f t="shared" si="8"/>
        <v>3479.5</v>
      </c>
      <c r="E46" s="77">
        <v>933075</v>
      </c>
      <c r="F46" s="16">
        <v>1739.8</v>
      </c>
      <c r="G46" s="40">
        <f t="shared" si="2"/>
        <v>50.001436988073003</v>
      </c>
      <c r="H46" s="16">
        <v>1218.4000000000001</v>
      </c>
      <c r="I46" s="40">
        <f t="shared" si="3"/>
        <v>142.79382797110964</v>
      </c>
    </row>
    <row r="47" spans="1:9" ht="8.25" customHeight="1" x14ac:dyDescent="0.25">
      <c r="A47" s="78"/>
      <c r="B47" s="79"/>
      <c r="C47" s="79"/>
      <c r="D47" s="70"/>
      <c r="E47" s="79"/>
      <c r="F47" s="16"/>
      <c r="G47" s="40"/>
      <c r="H47" s="16"/>
      <c r="I47" s="40"/>
    </row>
    <row r="48" spans="1:9" ht="15.75" customHeight="1" x14ac:dyDescent="0.25">
      <c r="A48" s="80" t="s">
        <v>71</v>
      </c>
      <c r="B48" s="81" t="s">
        <v>3</v>
      </c>
      <c r="C48" s="82">
        <v>4647831.3600000003</v>
      </c>
      <c r="D48" s="70">
        <f>C48/1000</f>
        <v>4647.8313600000001</v>
      </c>
      <c r="E48" s="82">
        <v>1295792.3500000001</v>
      </c>
      <c r="F48" s="16">
        <v>1303.5999999999999</v>
      </c>
      <c r="G48" s="40">
        <f t="shared" si="2"/>
        <v>28.047489227319982</v>
      </c>
      <c r="H48" s="16">
        <v>-526</v>
      </c>
      <c r="I48" s="40">
        <f t="shared" si="3"/>
        <v>-247.83269961977186</v>
      </c>
    </row>
    <row r="49" spans="1:5" ht="12.95" customHeight="1" x14ac:dyDescent="0.25">
      <c r="A49" s="2"/>
      <c r="B49" s="10"/>
      <c r="C49" s="10"/>
      <c r="D49" s="10"/>
      <c r="E49" s="10"/>
    </row>
    <row r="50" spans="1:5" hidden="1" x14ac:dyDescent="0.25">
      <c r="A50" s="3"/>
      <c r="B50" s="3"/>
      <c r="C50" s="5"/>
      <c r="D50" s="5"/>
      <c r="E50" s="5"/>
    </row>
  </sheetData>
  <mergeCells count="1">
    <mergeCell ref="A1:I1"/>
  </mergeCells>
  <pageMargins left="0.78749999999999998" right="0.59027779999999996" top="0.59027779999999996" bottom="0.39374999999999999" header="0" footer="0"/>
  <pageSetup paperSize="9" fitToWidth="2" fitToHeight="0" orientation="landscape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Normal="100" workbookViewId="0">
      <selection activeCell="I20" sqref="I20"/>
    </sheetView>
  </sheetViews>
  <sheetFormatPr defaultRowHeight="15" x14ac:dyDescent="0.25"/>
  <cols>
    <col min="1" max="1" width="45.28515625" style="1" customWidth="1"/>
    <col min="2" max="2" width="20" style="1" customWidth="1"/>
    <col min="3" max="3" width="12.5703125" style="1" hidden="1" customWidth="1"/>
    <col min="4" max="4" width="12.5703125" style="1" customWidth="1"/>
    <col min="5" max="5" width="13.42578125" style="1" hidden="1" customWidth="1"/>
    <col min="6" max="6" width="12.85546875" style="1" customWidth="1"/>
    <col min="7" max="7" width="9.140625" style="1"/>
    <col min="8" max="8" width="10.42578125" style="1" customWidth="1"/>
    <col min="9" max="9" width="10" style="1" customWidth="1"/>
    <col min="10" max="16384" width="9.140625" style="1"/>
  </cols>
  <sheetData>
    <row r="1" spans="1:9" ht="10.5" customHeight="1" x14ac:dyDescent="0.25">
      <c r="A1" s="11"/>
      <c r="B1" s="19"/>
      <c r="C1" s="12"/>
      <c r="D1" s="12"/>
      <c r="E1" s="13"/>
      <c r="F1" s="13"/>
      <c r="G1" s="14"/>
      <c r="H1" s="14"/>
      <c r="I1" s="14"/>
    </row>
    <row r="2" spans="1:9" ht="14.1" customHeight="1" x14ac:dyDescent="0.25">
      <c r="A2" s="87" t="s">
        <v>162</v>
      </c>
      <c r="B2" s="88"/>
      <c r="C2" s="63"/>
      <c r="D2" s="63"/>
      <c r="E2" s="62"/>
      <c r="F2" s="62"/>
      <c r="G2" s="14"/>
      <c r="H2" s="14"/>
      <c r="I2" s="14"/>
    </row>
    <row r="3" spans="1:9" ht="14.1" customHeight="1" x14ac:dyDescent="0.25">
      <c r="A3" s="89"/>
      <c r="B3" s="90"/>
      <c r="C3" s="64"/>
      <c r="D3" s="64"/>
      <c r="E3" s="65"/>
      <c r="F3" s="62"/>
      <c r="G3" s="14"/>
      <c r="H3" s="14"/>
      <c r="I3" s="123" t="s">
        <v>156</v>
      </c>
    </row>
    <row r="4" spans="1:9" ht="41.25" customHeight="1" thickBot="1" x14ac:dyDescent="0.3">
      <c r="A4" s="20" t="s">
        <v>0</v>
      </c>
      <c r="B4" s="20" t="s">
        <v>151</v>
      </c>
      <c r="C4" s="60" t="s">
        <v>82</v>
      </c>
      <c r="D4" s="60" t="s">
        <v>82</v>
      </c>
      <c r="E4" s="22" t="s">
        <v>83</v>
      </c>
      <c r="F4" s="22" t="s">
        <v>159</v>
      </c>
      <c r="G4" s="24" t="s">
        <v>84</v>
      </c>
      <c r="H4" s="24" t="s">
        <v>160</v>
      </c>
      <c r="I4" s="24" t="s">
        <v>85</v>
      </c>
    </row>
    <row r="5" spans="1:9" ht="30" x14ac:dyDescent="0.25">
      <c r="A5" s="110" t="s">
        <v>72</v>
      </c>
      <c r="B5" s="111" t="s">
        <v>3</v>
      </c>
      <c r="C5" s="112">
        <v>-4647831.3600000003</v>
      </c>
      <c r="D5" s="113">
        <f>C5/1000</f>
        <v>-4647.8313600000001</v>
      </c>
      <c r="E5" s="114">
        <v>-1295792.3500000001</v>
      </c>
      <c r="F5" s="115">
        <f>F7+F12</f>
        <v>-1303.5999999999999</v>
      </c>
      <c r="G5" s="15">
        <f>F5/D5*100</f>
        <v>28.047489227319982</v>
      </c>
      <c r="H5" s="15">
        <f>H7+H12</f>
        <v>526</v>
      </c>
      <c r="I5" s="15">
        <f>F5/H5*100</f>
        <v>-247.83269961977186</v>
      </c>
    </row>
    <row r="6" spans="1:9" x14ac:dyDescent="0.25">
      <c r="A6" s="93" t="s">
        <v>73</v>
      </c>
      <c r="B6" s="94"/>
      <c r="C6" s="94"/>
      <c r="D6" s="95"/>
      <c r="E6" s="96"/>
      <c r="F6" s="97"/>
      <c r="G6" s="98"/>
      <c r="H6" s="98"/>
      <c r="I6" s="98"/>
    </row>
    <row r="7" spans="1:9" x14ac:dyDescent="0.25">
      <c r="A7" s="116" t="s">
        <v>74</v>
      </c>
      <c r="B7" s="117" t="s">
        <v>3</v>
      </c>
      <c r="C7" s="118">
        <v>-5000000</v>
      </c>
      <c r="D7" s="119">
        <f t="shared" ref="D7:D13" si="0">C7/1000</f>
        <v>-5000</v>
      </c>
      <c r="E7" s="120" t="s">
        <v>4</v>
      </c>
      <c r="F7" s="121">
        <v>0</v>
      </c>
      <c r="G7" s="122">
        <f t="shared" ref="G7:G13" si="1">F7/D7*100</f>
        <v>0</v>
      </c>
      <c r="H7" s="122">
        <v>0</v>
      </c>
      <c r="I7" s="122">
        <v>0</v>
      </c>
    </row>
    <row r="8" spans="1:9" x14ac:dyDescent="0.25">
      <c r="A8" s="106" t="s">
        <v>75</v>
      </c>
      <c r="B8" s="94"/>
      <c r="C8" s="94"/>
      <c r="D8" s="95"/>
      <c r="E8" s="107"/>
      <c r="F8" s="97"/>
      <c r="G8" s="98"/>
      <c r="H8" s="98"/>
      <c r="I8" s="98"/>
    </row>
    <row r="9" spans="1:9" ht="30" x14ac:dyDescent="0.25">
      <c r="A9" s="108" t="s">
        <v>76</v>
      </c>
      <c r="B9" s="109" t="s">
        <v>154</v>
      </c>
      <c r="C9" s="101">
        <v>-5000000</v>
      </c>
      <c r="D9" s="102">
        <f t="shared" si="0"/>
        <v>-5000</v>
      </c>
      <c r="E9" s="103" t="s">
        <v>4</v>
      </c>
      <c r="F9" s="104">
        <v>0</v>
      </c>
      <c r="G9" s="105">
        <f t="shared" si="1"/>
        <v>0</v>
      </c>
      <c r="H9" s="105">
        <v>0</v>
      </c>
      <c r="I9" s="105">
        <v>0</v>
      </c>
    </row>
    <row r="10" spans="1:9" x14ac:dyDescent="0.25">
      <c r="A10" s="99" t="s">
        <v>77</v>
      </c>
      <c r="B10" s="100" t="s">
        <v>3</v>
      </c>
      <c r="C10" s="101" t="s">
        <v>4</v>
      </c>
      <c r="D10" s="91"/>
      <c r="E10" s="103" t="s">
        <v>4</v>
      </c>
      <c r="F10" s="92"/>
      <c r="G10" s="16"/>
      <c r="H10" s="16"/>
      <c r="I10" s="16"/>
    </row>
    <row r="11" spans="1:9" x14ac:dyDescent="0.25">
      <c r="A11" s="106" t="s">
        <v>75</v>
      </c>
      <c r="B11" s="94"/>
      <c r="C11" s="94"/>
      <c r="D11" s="95"/>
      <c r="E11" s="107"/>
      <c r="F11" s="97"/>
      <c r="G11" s="98"/>
      <c r="H11" s="98"/>
      <c r="I11" s="98"/>
    </row>
    <row r="12" spans="1:9" x14ac:dyDescent="0.25">
      <c r="A12" s="116" t="s">
        <v>78</v>
      </c>
      <c r="B12" s="117" t="s">
        <v>3</v>
      </c>
      <c r="C12" s="118">
        <v>352168.64</v>
      </c>
      <c r="D12" s="119">
        <f t="shared" si="0"/>
        <v>352.16864000000004</v>
      </c>
      <c r="E12" s="120">
        <v>-1295792.3500000001</v>
      </c>
      <c r="F12" s="121">
        <f>F13</f>
        <v>-1303.5999999999999</v>
      </c>
      <c r="G12" s="122">
        <f t="shared" si="1"/>
        <v>-370.16356709103906</v>
      </c>
      <c r="H12" s="122">
        <f>H13</f>
        <v>526</v>
      </c>
      <c r="I12" s="122">
        <f t="shared" ref="I12:I13" si="2">F12/H12*100</f>
        <v>-247.83269961977186</v>
      </c>
    </row>
    <row r="13" spans="1:9" ht="30.75" thickBot="1" x14ac:dyDescent="0.3">
      <c r="A13" s="108" t="s">
        <v>79</v>
      </c>
      <c r="B13" s="109" t="s">
        <v>155</v>
      </c>
      <c r="C13" s="101">
        <v>352168.64</v>
      </c>
      <c r="D13" s="91">
        <f t="shared" si="0"/>
        <v>352.16864000000004</v>
      </c>
      <c r="E13" s="103">
        <v>-1295792.3500000001</v>
      </c>
      <c r="F13" s="92">
        <v>-1303.5999999999999</v>
      </c>
      <c r="G13" s="16">
        <f t="shared" si="1"/>
        <v>-370.16356709103906</v>
      </c>
      <c r="H13" s="16">
        <v>526</v>
      </c>
      <c r="I13" s="16">
        <f t="shared" si="2"/>
        <v>-247.83269961977186</v>
      </c>
    </row>
    <row r="14" spans="1:9" ht="12.95" customHeight="1" x14ac:dyDescent="0.25">
      <c r="A14" s="7"/>
      <c r="B14" s="6"/>
      <c r="C14" s="6"/>
      <c r="D14" s="6"/>
      <c r="E14" s="6"/>
      <c r="F14" s="2"/>
    </row>
    <row r="15" spans="1:9" hidden="1" x14ac:dyDescent="0.25">
      <c r="A15" s="3"/>
      <c r="B15" s="3"/>
      <c r="C15" s="5"/>
      <c r="D15" s="5"/>
      <c r="E15" s="5"/>
      <c r="F15" s="2" t="s">
        <v>29</v>
      </c>
    </row>
    <row r="17" spans="3:3" x14ac:dyDescent="0.25">
      <c r="C17" s="18"/>
    </row>
  </sheetData>
  <pageMargins left="0.78740157480314965" right="0.59055118110236227" top="0.59055118110236227" bottom="0.39370078740157483" header="0" footer="0"/>
  <pageSetup paperSize="9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E0FE22A-171B-4B00-B357-C2A73BB274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RODINANA\User</dc:creator>
  <cp:lastModifiedBy>user</cp:lastModifiedBy>
  <cp:lastPrinted>2018-07-11T13:15:57Z</cp:lastPrinted>
  <dcterms:created xsi:type="dcterms:W3CDTF">2018-04-11T06:26:47Z</dcterms:created>
  <dcterms:modified xsi:type="dcterms:W3CDTF">2018-07-11T13:19:51Z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C:\Users\User\AppData\Local\Кейсистемс\Свод-СМАРТ\ReportManager\0503317G_20160101.xlsx</vt:lpwstr>
  </property>
  <property fmtid="{D5CDD505-2E9C-101B-9397-08002B2CF9AE}" pid="3" name="Report Name">
    <vt:lpwstr>C__Users_User_AppData_Local_Кейсистемс_Свод-СМАРТ_ReportManager_0503317G_20160101.xlsx</vt:lpwstr>
  </property>
</Properties>
</file>